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一）" sheetId="152" r:id="rId1"/>
    <sheet name="裏面（別紙様式第二号（一））" sheetId="153" r:id="rId2"/>
    <sheet name="付表第二号（六）" sheetId="176" r:id="rId3"/>
    <sheet name="（参考）付表第二号（六）" sheetId="178" r:id="rId4"/>
    <sheet name="チェックリスト" sheetId="179" r:id="rId5"/>
    <sheet name="小多機（1枚用）" sheetId="185" r:id="rId6"/>
    <sheet name="シフト記号表（勤務時間帯）" sheetId="186" r:id="rId7"/>
    <sheet name="記入方法" sheetId="187" r:id="rId8"/>
    <sheet name="プルダウン・リスト" sheetId="188" r:id="rId9"/>
    <sheet name="標準様式２" sheetId="189" r:id="rId10"/>
    <sheet name="標準様式3" sheetId="190" r:id="rId11"/>
    <sheet name="標準様式４" sheetId="191" r:id="rId12"/>
    <sheet name="標準様式５" sheetId="192" r:id="rId13"/>
    <sheet name="標準様式６" sheetId="180" r:id="rId14"/>
    <sheet name="別紙① " sheetId="181" r:id="rId15"/>
    <sheet name="別紙②" sheetId="182" r:id="rId16"/>
    <sheet name="別紙③" sheetId="183" r:id="rId17"/>
    <sheet name="別紙④" sheetId="184" r:id="rId18"/>
    <sheet name="標準様式７" sheetId="193" r:id="rId19"/>
  </sheets>
  <definedNames>
    <definedName name="【記載例】シフト記号" localSheetId="6">'シフト記号表（勤務時間帯）'!$C$6:$C$47</definedName>
    <definedName name="【記載例】シフト記号">#REF!</definedName>
    <definedName name="_xlnm.Print_Area" localSheetId="3">'（参考）付表第二号（六）'!$A$1:$AB$25</definedName>
    <definedName name="_xlnm.Print_Area" localSheetId="6">'シフト記号表（勤務時間帯）'!$B$1:$AB$52</definedName>
    <definedName name="_xlnm.Print_Area" localSheetId="4">チェックリスト!$A$1:$H$41</definedName>
    <definedName name="_xlnm.Print_Area" localSheetId="7">記入方法!$B$1:$Q$81</definedName>
    <definedName name="_xlnm.Print_Area" localSheetId="5">'小多機（1枚用）'!$A$1:$BI$76</definedName>
    <definedName name="_xlnm.Print_Area" localSheetId="9">標準様式２!$A$1:$U$27</definedName>
    <definedName name="_xlnm.Print_Area" localSheetId="11">標準様式４!#REF!</definedName>
    <definedName name="_xlnm.Print_Area" localSheetId="12">標準様式５!$A$1:$D$18</definedName>
    <definedName name="_xlnm.Print_Area" localSheetId="13">標準様式６!$A$1:$L$24</definedName>
    <definedName name="_xlnm.Print_Area" localSheetId="18">標準様式７!$A$1:$B$18</definedName>
    <definedName name="_xlnm.Print_Area" localSheetId="2">'付表第二号（六）'!$A$1:$AB$54</definedName>
    <definedName name="_xlnm.Print_Area" localSheetId="14">'別紙① '!$A$1:$D$22</definedName>
    <definedName name="_xlnm.Print_Area" localSheetId="15">別紙②!$A$1:$D$19</definedName>
    <definedName name="_xlnm.Print_Area" localSheetId="16">別紙③!$A$1:$D$21</definedName>
    <definedName name="_xlnm.Print_Area" localSheetId="17">別紙④!$A$1:$D$19</definedName>
    <definedName name="_xlnm.Print_Area" localSheetId="0">'別紙様式第二号（一）'!$A$1:$AJ$58</definedName>
    <definedName name="_xlnm.Print_Area" localSheetId="1">'裏面（別紙様式第二号（一））'!$A$1:$O$28</definedName>
    <definedName name="_xlnm.Print_Titles" localSheetId="5">'小多機（1枚用）'!$1:$20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86" l="1"/>
  <c r="L6" i="186"/>
  <c r="R6" i="186"/>
  <c r="X6" i="186" s="1"/>
  <c r="Z6" i="186" s="1"/>
  <c r="T6" i="186"/>
  <c r="D7" i="186"/>
  <c r="L7" i="186"/>
  <c r="N7" i="186"/>
  <c r="P7" i="186"/>
  <c r="R7" i="186"/>
  <c r="X7" i="186" s="1"/>
  <c r="Z7" i="186" s="1"/>
  <c r="T7" i="186"/>
  <c r="D8" i="186"/>
  <c r="L8" i="186"/>
  <c r="N8" i="186"/>
  <c r="P8" i="186"/>
  <c r="R8" i="186"/>
  <c r="X8" i="186" s="1"/>
  <c r="Z8" i="186" s="1"/>
  <c r="T8" i="186"/>
  <c r="D9" i="186"/>
  <c r="L9" i="186"/>
  <c r="N9" i="186"/>
  <c r="P9" i="186"/>
  <c r="R9" i="186"/>
  <c r="X9" i="186" s="1"/>
  <c r="Z9" i="186" s="1"/>
  <c r="T9" i="186"/>
  <c r="D10" i="186"/>
  <c r="L10" i="186"/>
  <c r="N10" i="186"/>
  <c r="P10" i="186"/>
  <c r="R10" i="186"/>
  <c r="X10" i="186" s="1"/>
  <c r="Z10" i="186" s="1"/>
  <c r="T10" i="186"/>
  <c r="D11" i="186"/>
  <c r="L11" i="186"/>
  <c r="N11" i="186"/>
  <c r="P11" i="186"/>
  <c r="R11" i="186"/>
  <c r="X11" i="186" s="1"/>
  <c r="Z11" i="186" s="1"/>
  <c r="T11" i="186"/>
  <c r="D12" i="186"/>
  <c r="L12" i="186"/>
  <c r="N12" i="186"/>
  <c r="P12" i="186"/>
  <c r="R12" i="186"/>
  <c r="X12" i="186" s="1"/>
  <c r="Z12" i="186" s="1"/>
  <c r="T12" i="186"/>
  <c r="D13" i="186"/>
  <c r="L13" i="186"/>
  <c r="N13" i="186"/>
  <c r="P13" i="186"/>
  <c r="R13" i="186"/>
  <c r="X13" i="186" s="1"/>
  <c r="Z13" i="186" s="1"/>
  <c r="T13" i="186"/>
  <c r="D14" i="186"/>
  <c r="L14" i="186"/>
  <c r="N14" i="186"/>
  <c r="P14" i="186"/>
  <c r="R14" i="186"/>
  <c r="X14" i="186" s="1"/>
  <c r="Z14" i="186" s="1"/>
  <c r="T14" i="186"/>
  <c r="D15" i="186"/>
  <c r="L15" i="186"/>
  <c r="N15" i="186"/>
  <c r="P15" i="186"/>
  <c r="R15" i="186"/>
  <c r="X15" i="186" s="1"/>
  <c r="Z15" i="186" s="1"/>
  <c r="T15" i="186"/>
  <c r="D16" i="186"/>
  <c r="L16" i="186"/>
  <c r="N16" i="186"/>
  <c r="P16" i="186"/>
  <c r="R16" i="186"/>
  <c r="X16" i="186" s="1"/>
  <c r="Z16" i="186" s="1"/>
  <c r="T16" i="186"/>
  <c r="D17" i="186"/>
  <c r="L17" i="186"/>
  <c r="N17" i="186"/>
  <c r="P17" i="186"/>
  <c r="R17" i="186"/>
  <c r="X17" i="186" s="1"/>
  <c r="Z17" i="186" s="1"/>
  <c r="T17" i="186"/>
  <c r="D18" i="186"/>
  <c r="L18" i="186"/>
  <c r="N18" i="186"/>
  <c r="P18" i="186"/>
  <c r="R18" i="186"/>
  <c r="X18" i="186" s="1"/>
  <c r="Z18" i="186" s="1"/>
  <c r="T18" i="186"/>
  <c r="D19" i="186"/>
  <c r="L19" i="186"/>
  <c r="N19" i="186"/>
  <c r="P19" i="186"/>
  <c r="R19" i="186"/>
  <c r="X19" i="186" s="1"/>
  <c r="Z19" i="186" s="1"/>
  <c r="T19" i="186"/>
  <c r="D20" i="186"/>
  <c r="L20" i="186"/>
  <c r="N20" i="186"/>
  <c r="P20" i="186"/>
  <c r="R20" i="186"/>
  <c r="X20" i="186" s="1"/>
  <c r="Z20" i="186" s="1"/>
  <c r="T20" i="186"/>
  <c r="D21" i="186"/>
  <c r="L21" i="186"/>
  <c r="N21" i="186"/>
  <c r="P21" i="186"/>
  <c r="R21" i="186"/>
  <c r="X21" i="186" s="1"/>
  <c r="Z21" i="186" s="1"/>
  <c r="T21" i="186"/>
  <c r="D22" i="186"/>
  <c r="L22" i="186"/>
  <c r="N22" i="186"/>
  <c r="P22" i="186"/>
  <c r="R22" i="186"/>
  <c r="X22" i="186" s="1"/>
  <c r="Z22" i="186" s="1"/>
  <c r="T22" i="186"/>
  <c r="D23" i="186"/>
  <c r="D24" i="186"/>
  <c r="D25" i="186"/>
  <c r="D26" i="186"/>
  <c r="D27" i="186"/>
  <c r="D28" i="186"/>
  <c r="D29" i="186"/>
  <c r="D30" i="186"/>
  <c r="D31" i="186"/>
  <c r="D32" i="186"/>
  <c r="D33" i="186"/>
  <c r="D34" i="186"/>
  <c r="D35" i="186"/>
  <c r="D36" i="186"/>
  <c r="D37" i="186"/>
  <c r="D38" i="186"/>
  <c r="L39" i="186"/>
  <c r="L41" i="186" s="1"/>
  <c r="N39" i="186"/>
  <c r="P39" i="186"/>
  <c r="R39" i="186"/>
  <c r="T39" i="186"/>
  <c r="X39" i="186"/>
  <c r="Z39" i="186" s="1"/>
  <c r="L40" i="186"/>
  <c r="N40" i="186"/>
  <c r="P40" i="186"/>
  <c r="R40" i="186"/>
  <c r="T40" i="186"/>
  <c r="X40" i="186"/>
  <c r="Z40" i="186"/>
  <c r="D41" i="186"/>
  <c r="R41" i="186"/>
  <c r="T41" i="186"/>
  <c r="L42" i="186"/>
  <c r="L44" i="186" s="1"/>
  <c r="N42" i="186"/>
  <c r="P42" i="186"/>
  <c r="R42" i="186"/>
  <c r="T42" i="186"/>
  <c r="X42" i="186"/>
  <c r="Z42" i="186" s="1"/>
  <c r="L43" i="186"/>
  <c r="N43" i="186"/>
  <c r="P43" i="186"/>
  <c r="R43" i="186"/>
  <c r="T43" i="186"/>
  <c r="X43" i="186"/>
  <c r="Z43" i="186"/>
  <c r="D44" i="186"/>
  <c r="R44" i="186"/>
  <c r="T44" i="186"/>
  <c r="L45" i="186"/>
  <c r="L47" i="186" s="1"/>
  <c r="N45" i="186"/>
  <c r="P45" i="186"/>
  <c r="R45" i="186"/>
  <c r="T45" i="186"/>
  <c r="X45" i="186"/>
  <c r="Z45" i="186" s="1"/>
  <c r="L46" i="186"/>
  <c r="N46" i="186"/>
  <c r="P46" i="186"/>
  <c r="R46" i="186"/>
  <c r="T46" i="186"/>
  <c r="X46" i="186"/>
  <c r="Z46" i="186"/>
  <c r="D47" i="186"/>
  <c r="R47" i="186"/>
  <c r="T47" i="186"/>
  <c r="AD2" i="185"/>
  <c r="U19" i="185" s="1"/>
  <c r="U20" i="185" s="1"/>
  <c r="BC8" i="185"/>
  <c r="AZ16" i="185"/>
  <c r="AW18" i="185"/>
  <c r="AX18" i="185"/>
  <c r="AX19" i="185" s="1"/>
  <c r="AX20" i="185" s="1"/>
  <c r="AY18" i="185"/>
  <c r="AY19" i="185" s="1"/>
  <c r="AY20" i="185" s="1"/>
  <c r="W19" i="185"/>
  <c r="W20" i="185" s="1"/>
  <c r="X19" i="185"/>
  <c r="X20" i="185" s="1"/>
  <c r="AA19" i="185"/>
  <c r="AA20" i="185" s="1"/>
  <c r="AB19" i="185"/>
  <c r="AB20" i="185" s="1"/>
  <c r="AE19" i="185"/>
  <c r="AE20" i="185" s="1"/>
  <c r="AF19" i="185"/>
  <c r="AF20" i="185" s="1"/>
  <c r="AI19" i="185"/>
  <c r="AI20" i="185" s="1"/>
  <c r="AJ19" i="185"/>
  <c r="AJ20" i="185" s="1"/>
  <c r="AM19" i="185"/>
  <c r="AM20" i="185" s="1"/>
  <c r="AN19" i="185"/>
  <c r="AN20" i="185" s="1"/>
  <c r="AQ19" i="185"/>
  <c r="AQ20" i="185" s="1"/>
  <c r="AR19" i="185"/>
  <c r="AR20" i="185" s="1"/>
  <c r="AU19" i="185"/>
  <c r="AU20" i="185" s="1"/>
  <c r="AV19" i="185"/>
  <c r="AV20" i="185" s="1"/>
  <c r="AW19" i="185"/>
  <c r="AW20" i="185"/>
  <c r="F22" i="185"/>
  <c r="U22" i="185"/>
  <c r="AZ22" i="185" s="1"/>
  <c r="BB22" i="185" s="1"/>
  <c r="V22" i="185"/>
  <c r="W22" i="185"/>
  <c r="X22" i="185"/>
  <c r="Y22" i="185"/>
  <c r="Z22" i="185"/>
  <c r="AA22" i="185"/>
  <c r="AB22" i="185"/>
  <c r="AC22" i="185"/>
  <c r="AD22" i="185"/>
  <c r="AE22" i="185"/>
  <c r="AF22" i="185"/>
  <c r="AG22" i="185"/>
  <c r="AH22" i="185"/>
  <c r="AI22" i="185"/>
  <c r="AJ22" i="185"/>
  <c r="AK22" i="185"/>
  <c r="AL22" i="185"/>
  <c r="AM22" i="185"/>
  <c r="AN22" i="185"/>
  <c r="AO22" i="185"/>
  <c r="AP22" i="185"/>
  <c r="AQ22" i="185"/>
  <c r="AR22" i="185"/>
  <c r="AS22" i="185"/>
  <c r="AT22" i="185"/>
  <c r="AU22" i="185"/>
  <c r="AV22" i="185"/>
  <c r="AW22" i="185"/>
  <c r="AX22" i="185"/>
  <c r="AY22" i="185"/>
  <c r="G23" i="185"/>
  <c r="U23" i="185"/>
  <c r="V23" i="185"/>
  <c r="AZ23" i="185" s="1"/>
  <c r="BB23" i="185" s="1"/>
  <c r="W23" i="185"/>
  <c r="X23" i="185"/>
  <c r="Y23" i="185"/>
  <c r="Z23" i="185"/>
  <c r="AA23" i="185"/>
  <c r="AB23" i="185"/>
  <c r="AC23" i="185"/>
  <c r="AD23" i="185"/>
  <c r="AE23" i="185"/>
  <c r="AF23" i="185"/>
  <c r="AG23" i="185"/>
  <c r="AH23" i="185"/>
  <c r="AI23" i="185"/>
  <c r="AJ23" i="185"/>
  <c r="AK23" i="185"/>
  <c r="AL23" i="185"/>
  <c r="AM23" i="185"/>
  <c r="AN23" i="185"/>
  <c r="AO23" i="185"/>
  <c r="AP23" i="185"/>
  <c r="AQ23" i="185"/>
  <c r="AR23" i="185"/>
  <c r="AS23" i="185"/>
  <c r="AT23" i="185"/>
  <c r="AU23" i="185"/>
  <c r="AV23" i="185"/>
  <c r="AW23" i="185"/>
  <c r="AX23" i="185"/>
  <c r="AY23" i="185"/>
  <c r="B25" i="185"/>
  <c r="F25" i="185"/>
  <c r="X73" i="185" s="1"/>
  <c r="U25" i="185"/>
  <c r="V25" i="185"/>
  <c r="W25" i="185"/>
  <c r="X25" i="185"/>
  <c r="Y25" i="185"/>
  <c r="Z25" i="185"/>
  <c r="AA25" i="185"/>
  <c r="AB25" i="185"/>
  <c r="AC25" i="185"/>
  <c r="AD25" i="185"/>
  <c r="AE25" i="185"/>
  <c r="AF25" i="185"/>
  <c r="AG25" i="185"/>
  <c r="AH25" i="185"/>
  <c r="AI25" i="185"/>
  <c r="AJ25" i="185"/>
  <c r="AK25" i="185"/>
  <c r="AL25" i="185"/>
  <c r="AM25" i="185"/>
  <c r="AN25" i="185"/>
  <c r="AO25" i="185"/>
  <c r="AP25" i="185"/>
  <c r="AQ25" i="185"/>
  <c r="AR25" i="185"/>
  <c r="AS25" i="185"/>
  <c r="AT25" i="185"/>
  <c r="AU25" i="185"/>
  <c r="AV25" i="185"/>
  <c r="AW25" i="185"/>
  <c r="AX25" i="185"/>
  <c r="AY25" i="185"/>
  <c r="AZ25" i="185"/>
  <c r="BB25" i="185" s="1"/>
  <c r="G26" i="185"/>
  <c r="U26" i="185"/>
  <c r="AZ26" i="185" s="1"/>
  <c r="BB26" i="185" s="1"/>
  <c r="V26" i="185"/>
  <c r="W26" i="185"/>
  <c r="X26" i="185"/>
  <c r="Y26" i="185"/>
  <c r="Z26" i="185"/>
  <c r="AA26" i="185"/>
  <c r="AB26" i="185"/>
  <c r="AC26" i="185"/>
  <c r="AD26" i="185"/>
  <c r="AE26" i="185"/>
  <c r="AF26" i="185"/>
  <c r="AG26" i="185"/>
  <c r="AH26" i="185"/>
  <c r="AI26" i="185"/>
  <c r="AJ26" i="185"/>
  <c r="AK26" i="185"/>
  <c r="AL26" i="185"/>
  <c r="AM26" i="185"/>
  <c r="AN26" i="185"/>
  <c r="AO26" i="185"/>
  <c r="AP26" i="185"/>
  <c r="AQ26" i="185"/>
  <c r="AR26" i="185"/>
  <c r="AS26" i="185"/>
  <c r="AT26" i="185"/>
  <c r="AU26" i="185"/>
  <c r="AV26" i="185"/>
  <c r="AW26" i="185"/>
  <c r="AX26" i="185"/>
  <c r="AY26" i="185"/>
  <c r="B28" i="185"/>
  <c r="B31" i="185" s="1"/>
  <c r="B34" i="185" s="1"/>
  <c r="B37" i="185" s="1"/>
  <c r="B40" i="185" s="1"/>
  <c r="B43" i="185" s="1"/>
  <c r="B46" i="185" s="1"/>
  <c r="B49" i="185" s="1"/>
  <c r="B52" i="185" s="1"/>
  <c r="B55" i="185" s="1"/>
  <c r="B58" i="185" s="1"/>
  <c r="B61" i="185" s="1"/>
  <c r="B64" i="185" s="1"/>
  <c r="B67" i="185" s="1"/>
  <c r="F28" i="185"/>
  <c r="U28" i="185"/>
  <c r="V28" i="185"/>
  <c r="AZ28" i="185" s="1"/>
  <c r="BB28" i="185" s="1"/>
  <c r="W28" i="185"/>
  <c r="X28" i="185"/>
  <c r="Y28" i="185"/>
  <c r="Z28" i="185"/>
  <c r="AA28" i="185"/>
  <c r="AB28" i="185"/>
  <c r="AC28" i="185"/>
  <c r="AD28" i="185"/>
  <c r="AE28" i="185"/>
  <c r="AF28" i="185"/>
  <c r="AG28" i="185"/>
  <c r="AH28" i="185"/>
  <c r="AI28" i="185"/>
  <c r="AJ28" i="185"/>
  <c r="AK28" i="185"/>
  <c r="AL28" i="185"/>
  <c r="AM28" i="185"/>
  <c r="AN28" i="185"/>
  <c r="AO28" i="185"/>
  <c r="AP28" i="185"/>
  <c r="AQ28" i="185"/>
  <c r="AR28" i="185"/>
  <c r="AS28" i="185"/>
  <c r="AT28" i="185"/>
  <c r="AU28" i="185"/>
  <c r="AV28" i="185"/>
  <c r="AW28" i="185"/>
  <c r="AX28" i="185"/>
  <c r="AY28" i="185"/>
  <c r="G29" i="185"/>
  <c r="U29" i="185"/>
  <c r="AZ29" i="185" s="1"/>
  <c r="BB29" i="185" s="1"/>
  <c r="V29" i="185"/>
  <c r="W29" i="185"/>
  <c r="X29" i="185"/>
  <c r="Y29" i="185"/>
  <c r="Z29" i="185"/>
  <c r="AA29" i="185"/>
  <c r="AB29" i="185"/>
  <c r="AC29" i="185"/>
  <c r="AD29" i="185"/>
  <c r="AE29" i="185"/>
  <c r="AF29" i="185"/>
  <c r="AG29" i="185"/>
  <c r="AH29" i="185"/>
  <c r="AI29" i="185"/>
  <c r="AJ29" i="185"/>
  <c r="AK29" i="185"/>
  <c r="AL29" i="185"/>
  <c r="AM29" i="185"/>
  <c r="AN29" i="185"/>
  <c r="AO29" i="185"/>
  <c r="AP29" i="185"/>
  <c r="AQ29" i="185"/>
  <c r="AR29" i="185"/>
  <c r="AS29" i="185"/>
  <c r="AT29" i="185"/>
  <c r="AU29" i="185"/>
  <c r="AV29" i="185"/>
  <c r="AW29" i="185"/>
  <c r="AX29" i="185"/>
  <c r="AY29" i="185"/>
  <c r="F31" i="185"/>
  <c r="U31" i="185"/>
  <c r="AZ31" i="185" s="1"/>
  <c r="BB31" i="185" s="1"/>
  <c r="V31" i="185"/>
  <c r="W31" i="185"/>
  <c r="X31" i="185"/>
  <c r="Y31" i="185"/>
  <c r="Z31" i="185"/>
  <c r="AA31" i="185"/>
  <c r="AB31" i="185"/>
  <c r="AC31" i="185"/>
  <c r="AD31" i="185"/>
  <c r="AE31" i="185"/>
  <c r="AF31" i="185"/>
  <c r="AG31" i="185"/>
  <c r="AH31" i="185"/>
  <c r="AI31" i="185"/>
  <c r="AJ31" i="185"/>
  <c r="AK31" i="185"/>
  <c r="AL31" i="185"/>
  <c r="AM31" i="185"/>
  <c r="AN31" i="185"/>
  <c r="AO31" i="185"/>
  <c r="AP31" i="185"/>
  <c r="AQ31" i="185"/>
  <c r="AR31" i="185"/>
  <c r="AS31" i="185"/>
  <c r="AT31" i="185"/>
  <c r="AU31" i="185"/>
  <c r="AV31" i="185"/>
  <c r="AW31" i="185"/>
  <c r="AX31" i="185"/>
  <c r="AY31" i="185"/>
  <c r="G32" i="185"/>
  <c r="X74" i="185" s="1"/>
  <c r="U32" i="185"/>
  <c r="V32" i="185"/>
  <c r="W32" i="185"/>
  <c r="X32" i="185"/>
  <c r="Y32" i="185"/>
  <c r="Z32" i="185"/>
  <c r="AA32" i="185"/>
  <c r="AB32" i="185"/>
  <c r="AC32" i="185"/>
  <c r="AD32" i="185"/>
  <c r="AE32" i="185"/>
  <c r="AF32" i="185"/>
  <c r="AG32" i="185"/>
  <c r="AH32" i="185"/>
  <c r="AI32" i="185"/>
  <c r="AJ32" i="185"/>
  <c r="AK32" i="185"/>
  <c r="AL32" i="185"/>
  <c r="AM32" i="185"/>
  <c r="AN32" i="185"/>
  <c r="AO32" i="185"/>
  <c r="AP32" i="185"/>
  <c r="AQ32" i="185"/>
  <c r="AR32" i="185"/>
  <c r="AS32" i="185"/>
  <c r="AT32" i="185"/>
  <c r="AU32" i="185"/>
  <c r="AV32" i="185"/>
  <c r="AW32" i="185"/>
  <c r="AX32" i="185"/>
  <c r="AY32" i="185"/>
  <c r="AZ32" i="185"/>
  <c r="BB32" i="185" s="1"/>
  <c r="F34" i="185"/>
  <c r="U34" i="185"/>
  <c r="AZ34" i="185" s="1"/>
  <c r="BB34" i="185" s="1"/>
  <c r="V34" i="185"/>
  <c r="W34" i="185"/>
  <c r="X34" i="185"/>
  <c r="Y34" i="185"/>
  <c r="Z34" i="185"/>
  <c r="AA34" i="185"/>
  <c r="AB34" i="185"/>
  <c r="AC34" i="185"/>
  <c r="AD34" i="185"/>
  <c r="AE34" i="185"/>
  <c r="AF34" i="185"/>
  <c r="AG34" i="185"/>
  <c r="AH34" i="185"/>
  <c r="AI34" i="185"/>
  <c r="AJ34" i="185"/>
  <c r="AK34" i="185"/>
  <c r="AL34" i="185"/>
  <c r="AM34" i="185"/>
  <c r="AN34" i="185"/>
  <c r="AO34" i="185"/>
  <c r="AP34" i="185"/>
  <c r="AQ34" i="185"/>
  <c r="AR34" i="185"/>
  <c r="AS34" i="185"/>
  <c r="AT34" i="185"/>
  <c r="AU34" i="185"/>
  <c r="AV34" i="185"/>
  <c r="AW34" i="185"/>
  <c r="AX34" i="185"/>
  <c r="AY34" i="185"/>
  <c r="G35" i="185"/>
  <c r="U35" i="185"/>
  <c r="V35" i="185"/>
  <c r="W35" i="185"/>
  <c r="AZ35" i="185" s="1"/>
  <c r="BB35" i="185" s="1"/>
  <c r="X35" i="185"/>
  <c r="Y35" i="185"/>
  <c r="Z35" i="185"/>
  <c r="AA35" i="185"/>
  <c r="AB35" i="185"/>
  <c r="AC35" i="185"/>
  <c r="AD35" i="185"/>
  <c r="AE35" i="185"/>
  <c r="AF35" i="185"/>
  <c r="AG35" i="185"/>
  <c r="AH35" i="185"/>
  <c r="AI35" i="185"/>
  <c r="AJ35" i="185"/>
  <c r="AK35" i="185"/>
  <c r="AL35" i="185"/>
  <c r="AM35" i="185"/>
  <c r="AN35" i="185"/>
  <c r="AO35" i="185"/>
  <c r="AP35" i="185"/>
  <c r="AQ35" i="185"/>
  <c r="AR35" i="185"/>
  <c r="AS35" i="185"/>
  <c r="AT35" i="185"/>
  <c r="AU35" i="185"/>
  <c r="AV35" i="185"/>
  <c r="AW35" i="185"/>
  <c r="AX35" i="185"/>
  <c r="AY35" i="185"/>
  <c r="F37" i="185"/>
  <c r="U37" i="185"/>
  <c r="V37" i="185"/>
  <c r="W37" i="185"/>
  <c r="X37" i="185"/>
  <c r="Y37" i="185"/>
  <c r="Z37" i="185"/>
  <c r="AA37" i="185"/>
  <c r="AB37" i="185"/>
  <c r="AC37" i="185"/>
  <c r="AD37" i="185"/>
  <c r="AE37" i="185"/>
  <c r="AF37" i="185"/>
  <c r="AG37" i="185"/>
  <c r="AH37" i="185"/>
  <c r="AI37" i="185"/>
  <c r="AJ37" i="185"/>
  <c r="AK37" i="185"/>
  <c r="AL37" i="185"/>
  <c r="AM37" i="185"/>
  <c r="AN37" i="185"/>
  <c r="AO37" i="185"/>
  <c r="AP37" i="185"/>
  <c r="AQ37" i="185"/>
  <c r="AR37" i="185"/>
  <c r="AS37" i="185"/>
  <c r="AT37" i="185"/>
  <c r="AU37" i="185"/>
  <c r="AV37" i="185"/>
  <c r="AW37" i="185"/>
  <c r="AX37" i="185"/>
  <c r="AY37" i="185"/>
  <c r="AZ37" i="185"/>
  <c r="BB37" i="185" s="1"/>
  <c r="G38" i="185"/>
  <c r="U38" i="185"/>
  <c r="AZ38" i="185" s="1"/>
  <c r="BB38" i="185" s="1"/>
  <c r="V38" i="185"/>
  <c r="W38" i="185"/>
  <c r="X38" i="185"/>
  <c r="Y38" i="185"/>
  <c r="Z38" i="185"/>
  <c r="AA38" i="185"/>
  <c r="AB38" i="185"/>
  <c r="AC38" i="185"/>
  <c r="AD38" i="185"/>
  <c r="AE38" i="185"/>
  <c r="AF38" i="185"/>
  <c r="AG38" i="185"/>
  <c r="AH38" i="185"/>
  <c r="AI38" i="185"/>
  <c r="AJ38" i="185"/>
  <c r="AK38" i="185"/>
  <c r="AL38" i="185"/>
  <c r="AM38" i="185"/>
  <c r="AN38" i="185"/>
  <c r="AO38" i="185"/>
  <c r="AP38" i="185"/>
  <c r="AQ38" i="185"/>
  <c r="AR38" i="185"/>
  <c r="AS38" i="185"/>
  <c r="AT38" i="185"/>
  <c r="AU38" i="185"/>
  <c r="AV38" i="185"/>
  <c r="AW38" i="185"/>
  <c r="AX38" i="185"/>
  <c r="AY38" i="185"/>
  <c r="F40" i="185"/>
  <c r="U40" i="185"/>
  <c r="V40" i="185"/>
  <c r="W40" i="185"/>
  <c r="AZ40" i="185" s="1"/>
  <c r="BB40" i="185" s="1"/>
  <c r="X40" i="185"/>
  <c r="Y40" i="185"/>
  <c r="Z40" i="185"/>
  <c r="AA40" i="185"/>
  <c r="AB40" i="185"/>
  <c r="AC40" i="185"/>
  <c r="AD40" i="185"/>
  <c r="AE40" i="185"/>
  <c r="AF40" i="185"/>
  <c r="AG40" i="185"/>
  <c r="AH40" i="185"/>
  <c r="AI40" i="185"/>
  <c r="AJ40" i="185"/>
  <c r="AK40" i="185"/>
  <c r="AL40" i="185"/>
  <c r="AM40" i="185"/>
  <c r="AN40" i="185"/>
  <c r="AO40" i="185"/>
  <c r="AP40" i="185"/>
  <c r="AQ40" i="185"/>
  <c r="AR40" i="185"/>
  <c r="AS40" i="185"/>
  <c r="AT40" i="185"/>
  <c r="AU40" i="185"/>
  <c r="AV40" i="185"/>
  <c r="AW40" i="185"/>
  <c r="AX40" i="185"/>
  <c r="AY40" i="185"/>
  <c r="G41" i="185"/>
  <c r="U41" i="185"/>
  <c r="AZ41" i="185" s="1"/>
  <c r="BB41" i="185" s="1"/>
  <c r="V41" i="185"/>
  <c r="W41" i="185"/>
  <c r="X41" i="185"/>
  <c r="Y41" i="185"/>
  <c r="Z41" i="185"/>
  <c r="AA41" i="185"/>
  <c r="AB41" i="185"/>
  <c r="AC41" i="185"/>
  <c r="AD41" i="185"/>
  <c r="AE41" i="185"/>
  <c r="AF41" i="185"/>
  <c r="AG41" i="185"/>
  <c r="AH41" i="185"/>
  <c r="AI41" i="185"/>
  <c r="AJ41" i="185"/>
  <c r="AK41" i="185"/>
  <c r="AL41" i="185"/>
  <c r="AM41" i="185"/>
  <c r="AN41" i="185"/>
  <c r="AO41" i="185"/>
  <c r="AP41" i="185"/>
  <c r="AQ41" i="185"/>
  <c r="AR41" i="185"/>
  <c r="AS41" i="185"/>
  <c r="AT41" i="185"/>
  <c r="AU41" i="185"/>
  <c r="AV41" i="185"/>
  <c r="AW41" i="185"/>
  <c r="AX41" i="185"/>
  <c r="AY41" i="185"/>
  <c r="F43" i="185"/>
  <c r="U43" i="185"/>
  <c r="AZ43" i="185" s="1"/>
  <c r="BB43" i="185" s="1"/>
  <c r="V43" i="185"/>
  <c r="W43" i="185"/>
  <c r="X43" i="185"/>
  <c r="Y43" i="185"/>
  <c r="Z43" i="185"/>
  <c r="AA43" i="185"/>
  <c r="AB43" i="185"/>
  <c r="AC43" i="185"/>
  <c r="AD43" i="185"/>
  <c r="AE43" i="185"/>
  <c r="AF43" i="185"/>
  <c r="AG43" i="185"/>
  <c r="AH43" i="185"/>
  <c r="AI43" i="185"/>
  <c r="AJ43" i="185"/>
  <c r="AK43" i="185"/>
  <c r="AL43" i="185"/>
  <c r="AM43" i="185"/>
  <c r="AN43" i="185"/>
  <c r="AO43" i="185"/>
  <c r="AP43" i="185"/>
  <c r="AQ43" i="185"/>
  <c r="AR43" i="185"/>
  <c r="AS43" i="185"/>
  <c r="AT43" i="185"/>
  <c r="AU43" i="185"/>
  <c r="AV43" i="185"/>
  <c r="AW43" i="185"/>
  <c r="AX43" i="185"/>
  <c r="AY43" i="185"/>
  <c r="G44" i="185"/>
  <c r="AV74" i="185" s="1"/>
  <c r="U44" i="185"/>
  <c r="V44" i="185"/>
  <c r="W44" i="185"/>
  <c r="X44" i="185"/>
  <c r="Y44" i="185"/>
  <c r="Z44" i="185"/>
  <c r="AA44" i="185"/>
  <c r="AB44" i="185"/>
  <c r="AC44" i="185"/>
  <c r="AD44" i="185"/>
  <c r="AE44" i="185"/>
  <c r="AF44" i="185"/>
  <c r="AG44" i="185"/>
  <c r="AH44" i="185"/>
  <c r="AI44" i="185"/>
  <c r="AJ44" i="185"/>
  <c r="AK44" i="185"/>
  <c r="AL44" i="185"/>
  <c r="AM44" i="185"/>
  <c r="AN44" i="185"/>
  <c r="AO44" i="185"/>
  <c r="AP44" i="185"/>
  <c r="AQ44" i="185"/>
  <c r="AR44" i="185"/>
  <c r="AS44" i="185"/>
  <c r="AT44" i="185"/>
  <c r="AU44" i="185"/>
  <c r="AV44" i="185"/>
  <c r="AW44" i="185"/>
  <c r="AX44" i="185"/>
  <c r="AY44" i="185"/>
  <c r="AZ44" i="185"/>
  <c r="BB44" i="185" s="1"/>
  <c r="F46" i="185"/>
  <c r="U46" i="185"/>
  <c r="AZ46" i="185" s="1"/>
  <c r="BB46" i="185" s="1"/>
  <c r="V46" i="185"/>
  <c r="W46" i="185"/>
  <c r="X46" i="185"/>
  <c r="Y46" i="185"/>
  <c r="Z46" i="185"/>
  <c r="AA46" i="185"/>
  <c r="AB46" i="185"/>
  <c r="AC46" i="185"/>
  <c r="AD46" i="185"/>
  <c r="AE46" i="185"/>
  <c r="AF46" i="185"/>
  <c r="AG46" i="185"/>
  <c r="AH46" i="185"/>
  <c r="AI46" i="185"/>
  <c r="AJ46" i="185"/>
  <c r="AK46" i="185"/>
  <c r="AL46" i="185"/>
  <c r="AM46" i="185"/>
  <c r="AN46" i="185"/>
  <c r="AO46" i="185"/>
  <c r="AP46" i="185"/>
  <c r="AQ46" i="185"/>
  <c r="AR46" i="185"/>
  <c r="AS46" i="185"/>
  <c r="AT46" i="185"/>
  <c r="AU46" i="185"/>
  <c r="AV46" i="185"/>
  <c r="AW46" i="185"/>
  <c r="AX46" i="185"/>
  <c r="AY46" i="185"/>
  <c r="G47" i="185"/>
  <c r="U47" i="185"/>
  <c r="V47" i="185"/>
  <c r="W47" i="185"/>
  <c r="AZ47" i="185" s="1"/>
  <c r="BB47" i="185" s="1"/>
  <c r="X47" i="185"/>
  <c r="Y47" i="185"/>
  <c r="Z47" i="185"/>
  <c r="AA47" i="185"/>
  <c r="AB47" i="185"/>
  <c r="AC47" i="185"/>
  <c r="AD47" i="185"/>
  <c r="AE47" i="185"/>
  <c r="AF47" i="185"/>
  <c r="AG47" i="185"/>
  <c r="AH47" i="185"/>
  <c r="AI47" i="185"/>
  <c r="AJ47" i="185"/>
  <c r="AK47" i="185"/>
  <c r="AL47" i="185"/>
  <c r="AM47" i="185"/>
  <c r="AN47" i="185"/>
  <c r="AO47" i="185"/>
  <c r="AP47" i="185"/>
  <c r="AQ47" i="185"/>
  <c r="AR47" i="185"/>
  <c r="AS47" i="185"/>
  <c r="AT47" i="185"/>
  <c r="AU47" i="185"/>
  <c r="AV47" i="185"/>
  <c r="AW47" i="185"/>
  <c r="AX47" i="185"/>
  <c r="AY47" i="185"/>
  <c r="F49" i="185"/>
  <c r="U49" i="185"/>
  <c r="V49" i="185"/>
  <c r="W49" i="185"/>
  <c r="X49" i="185"/>
  <c r="Y49" i="185"/>
  <c r="Z49" i="185"/>
  <c r="AA49" i="185"/>
  <c r="AB49" i="185"/>
  <c r="AC49" i="185"/>
  <c r="AD49" i="185"/>
  <c r="AE49" i="185"/>
  <c r="AF49" i="185"/>
  <c r="AG49" i="185"/>
  <c r="AH49" i="185"/>
  <c r="AI49" i="185"/>
  <c r="AJ49" i="185"/>
  <c r="AK49" i="185"/>
  <c r="AL49" i="185"/>
  <c r="AM49" i="185"/>
  <c r="AN49" i="185"/>
  <c r="AO49" i="185"/>
  <c r="AP49" i="185"/>
  <c r="AQ49" i="185"/>
  <c r="AR49" i="185"/>
  <c r="AS49" i="185"/>
  <c r="AT49" i="185"/>
  <c r="AU49" i="185"/>
  <c r="AV49" i="185"/>
  <c r="AW49" i="185"/>
  <c r="AX49" i="185"/>
  <c r="AY49" i="185"/>
  <c r="AZ49" i="185"/>
  <c r="BB49" i="185" s="1"/>
  <c r="G50" i="185"/>
  <c r="U50" i="185"/>
  <c r="AZ50" i="185" s="1"/>
  <c r="BB50" i="185" s="1"/>
  <c r="V50" i="185"/>
  <c r="W50" i="185"/>
  <c r="X50" i="185"/>
  <c r="Y50" i="185"/>
  <c r="Z50" i="185"/>
  <c r="AA50" i="185"/>
  <c r="AB50" i="185"/>
  <c r="AC50" i="185"/>
  <c r="AD50" i="185"/>
  <c r="AE50" i="185"/>
  <c r="AF50" i="185"/>
  <c r="AG50" i="185"/>
  <c r="AH50" i="185"/>
  <c r="AI50" i="185"/>
  <c r="AJ50" i="185"/>
  <c r="AK50" i="185"/>
  <c r="AL50" i="185"/>
  <c r="AM50" i="185"/>
  <c r="AN50" i="185"/>
  <c r="AO50" i="185"/>
  <c r="AP50" i="185"/>
  <c r="AQ50" i="185"/>
  <c r="AR50" i="185"/>
  <c r="AS50" i="185"/>
  <c r="AT50" i="185"/>
  <c r="AU50" i="185"/>
  <c r="AV50" i="185"/>
  <c r="AW50" i="185"/>
  <c r="AX50" i="185"/>
  <c r="AY50" i="185"/>
  <c r="F52" i="185"/>
  <c r="U52" i="185"/>
  <c r="V52" i="185"/>
  <c r="W52" i="185"/>
  <c r="AZ52" i="185" s="1"/>
  <c r="BB52" i="185" s="1"/>
  <c r="X52" i="185"/>
  <c r="Y52" i="185"/>
  <c r="Z52" i="185"/>
  <c r="AA52" i="185"/>
  <c r="AB52" i="185"/>
  <c r="AC52" i="185"/>
  <c r="AD52" i="185"/>
  <c r="AE52" i="185"/>
  <c r="AF52" i="185"/>
  <c r="AG52" i="185"/>
  <c r="AH52" i="185"/>
  <c r="AI52" i="185"/>
  <c r="AJ52" i="185"/>
  <c r="AK52" i="185"/>
  <c r="AL52" i="185"/>
  <c r="AM52" i="185"/>
  <c r="AN52" i="185"/>
  <c r="AO52" i="185"/>
  <c r="AP52" i="185"/>
  <c r="AQ52" i="185"/>
  <c r="AR52" i="185"/>
  <c r="AS52" i="185"/>
  <c r="AT52" i="185"/>
  <c r="AU52" i="185"/>
  <c r="AV52" i="185"/>
  <c r="AW52" i="185"/>
  <c r="AX52" i="185"/>
  <c r="AY52" i="185"/>
  <c r="G53" i="185"/>
  <c r="U53" i="185"/>
  <c r="AZ53" i="185" s="1"/>
  <c r="BB53" i="185" s="1"/>
  <c r="V53" i="185"/>
  <c r="W53" i="185"/>
  <c r="X53" i="185"/>
  <c r="Y53" i="185"/>
  <c r="Z53" i="185"/>
  <c r="AA53" i="185"/>
  <c r="AB53" i="185"/>
  <c r="AC53" i="185"/>
  <c r="AD53" i="185"/>
  <c r="AE53" i="185"/>
  <c r="AF53" i="185"/>
  <c r="AG53" i="185"/>
  <c r="AH53" i="185"/>
  <c r="AI53" i="185"/>
  <c r="AJ53" i="185"/>
  <c r="AK53" i="185"/>
  <c r="AL53" i="185"/>
  <c r="AM53" i="185"/>
  <c r="AN53" i="185"/>
  <c r="AO53" i="185"/>
  <c r="AP53" i="185"/>
  <c r="AQ53" i="185"/>
  <c r="AR53" i="185"/>
  <c r="AS53" i="185"/>
  <c r="AT53" i="185"/>
  <c r="AU53" i="185"/>
  <c r="AV53" i="185"/>
  <c r="AW53" i="185"/>
  <c r="AX53" i="185"/>
  <c r="AY53" i="185"/>
  <c r="F55" i="185"/>
  <c r="U55" i="185"/>
  <c r="AZ55" i="185" s="1"/>
  <c r="BB55" i="185" s="1"/>
  <c r="V55" i="185"/>
  <c r="W55" i="185"/>
  <c r="X55" i="185"/>
  <c r="Y55" i="185"/>
  <c r="Z55" i="185"/>
  <c r="AA55" i="185"/>
  <c r="AB55" i="185"/>
  <c r="AC55" i="185"/>
  <c r="AD55" i="185"/>
  <c r="AE55" i="185"/>
  <c r="AF55" i="185"/>
  <c r="AG55" i="185"/>
  <c r="AH55" i="185"/>
  <c r="AI55" i="185"/>
  <c r="AJ55" i="185"/>
  <c r="AK55" i="185"/>
  <c r="AL55" i="185"/>
  <c r="AM55" i="185"/>
  <c r="AN55" i="185"/>
  <c r="AO55" i="185"/>
  <c r="AP55" i="185"/>
  <c r="AQ55" i="185"/>
  <c r="AR55" i="185"/>
  <c r="AS55" i="185"/>
  <c r="AT55" i="185"/>
  <c r="AU55" i="185"/>
  <c r="AV55" i="185"/>
  <c r="AW55" i="185"/>
  <c r="AX55" i="185"/>
  <c r="AY55" i="185"/>
  <c r="G56" i="185"/>
  <c r="U56" i="185"/>
  <c r="V56" i="185"/>
  <c r="W56" i="185"/>
  <c r="X56" i="185"/>
  <c r="Y56" i="185"/>
  <c r="Z56" i="185"/>
  <c r="AA56" i="185"/>
  <c r="AB56" i="185"/>
  <c r="AC56" i="185"/>
  <c r="AD56" i="185"/>
  <c r="AE56" i="185"/>
  <c r="AF56" i="185"/>
  <c r="AG56" i="185"/>
  <c r="AH56" i="185"/>
  <c r="AI56" i="185"/>
  <c r="AJ56" i="185"/>
  <c r="AK56" i="185"/>
  <c r="AL56" i="185"/>
  <c r="AM56" i="185"/>
  <c r="AN56" i="185"/>
  <c r="AO56" i="185"/>
  <c r="AP56" i="185"/>
  <c r="AQ56" i="185"/>
  <c r="AR56" i="185"/>
  <c r="AS56" i="185"/>
  <c r="AT56" i="185"/>
  <c r="AU56" i="185"/>
  <c r="AV56" i="185"/>
  <c r="AW56" i="185"/>
  <c r="AX56" i="185"/>
  <c r="AY56" i="185"/>
  <c r="AZ56" i="185"/>
  <c r="BB56" i="185" s="1"/>
  <c r="F58" i="185"/>
  <c r="U58" i="185"/>
  <c r="AZ58" i="185" s="1"/>
  <c r="BB58" i="185" s="1"/>
  <c r="V58" i="185"/>
  <c r="W58" i="185"/>
  <c r="X58" i="185"/>
  <c r="Y58" i="185"/>
  <c r="Z58" i="185"/>
  <c r="AA58" i="185"/>
  <c r="AB58" i="185"/>
  <c r="AC58" i="185"/>
  <c r="AD58" i="185"/>
  <c r="AE58" i="185"/>
  <c r="AF58" i="185"/>
  <c r="AG58" i="185"/>
  <c r="AH58" i="185"/>
  <c r="AI58" i="185"/>
  <c r="AJ58" i="185"/>
  <c r="AK58" i="185"/>
  <c r="AL58" i="185"/>
  <c r="AM58" i="185"/>
  <c r="AN58" i="185"/>
  <c r="AO58" i="185"/>
  <c r="AP58" i="185"/>
  <c r="AQ58" i="185"/>
  <c r="AR58" i="185"/>
  <c r="AS58" i="185"/>
  <c r="AT58" i="185"/>
  <c r="AU58" i="185"/>
  <c r="AV58" i="185"/>
  <c r="AW58" i="185"/>
  <c r="AX58" i="185"/>
  <c r="AY58" i="185"/>
  <c r="G59" i="185"/>
  <c r="U59" i="185"/>
  <c r="V59" i="185"/>
  <c r="W59" i="185"/>
  <c r="AZ59" i="185" s="1"/>
  <c r="BB59" i="185" s="1"/>
  <c r="X59" i="185"/>
  <c r="Y59" i="185"/>
  <c r="Z59" i="185"/>
  <c r="AA59" i="185"/>
  <c r="AB59" i="185"/>
  <c r="AC59" i="185"/>
  <c r="AD59" i="185"/>
  <c r="AE59" i="185"/>
  <c r="AF59" i="185"/>
  <c r="AG59" i="185"/>
  <c r="AH59" i="185"/>
  <c r="AI59" i="185"/>
  <c r="AJ59" i="185"/>
  <c r="AK59" i="185"/>
  <c r="AL59" i="185"/>
  <c r="AM59" i="185"/>
  <c r="AN59" i="185"/>
  <c r="AO59" i="185"/>
  <c r="AP59" i="185"/>
  <c r="AQ59" i="185"/>
  <c r="AR59" i="185"/>
  <c r="AS59" i="185"/>
  <c r="AT59" i="185"/>
  <c r="AU59" i="185"/>
  <c r="AV59" i="185"/>
  <c r="AW59" i="185"/>
  <c r="AX59" i="185"/>
  <c r="AY59" i="185"/>
  <c r="F61" i="185"/>
  <c r="U61" i="185"/>
  <c r="V61" i="185"/>
  <c r="W61" i="185"/>
  <c r="X61" i="185"/>
  <c r="Y61" i="185"/>
  <c r="Z61" i="185"/>
  <c r="AA61" i="185"/>
  <c r="AB61" i="185"/>
  <c r="AC61" i="185"/>
  <c r="AD61" i="185"/>
  <c r="AE61" i="185"/>
  <c r="AF61" i="185"/>
  <c r="AG61" i="185"/>
  <c r="AH61" i="185"/>
  <c r="AI61" i="185"/>
  <c r="AJ61" i="185"/>
  <c r="AK61" i="185"/>
  <c r="AL61" i="185"/>
  <c r="AM61" i="185"/>
  <c r="AN61" i="185"/>
  <c r="AO61" i="185"/>
  <c r="AP61" i="185"/>
  <c r="AQ61" i="185"/>
  <c r="AR61" i="185"/>
  <c r="AS61" i="185"/>
  <c r="AT61" i="185"/>
  <c r="AU61" i="185"/>
  <c r="AV61" i="185"/>
  <c r="AW61" i="185"/>
  <c r="AX61" i="185"/>
  <c r="AY61" i="185"/>
  <c r="AZ61" i="185"/>
  <c r="BB61" i="185" s="1"/>
  <c r="G62" i="185"/>
  <c r="U62" i="185"/>
  <c r="AZ62" i="185" s="1"/>
  <c r="BB62" i="185" s="1"/>
  <c r="V62" i="185"/>
  <c r="W62" i="185"/>
  <c r="X62" i="185"/>
  <c r="Y62" i="185"/>
  <c r="Z62" i="185"/>
  <c r="AA62" i="185"/>
  <c r="AB62" i="185"/>
  <c r="AC62" i="185"/>
  <c r="AD62" i="185"/>
  <c r="AE62" i="185"/>
  <c r="AF62" i="185"/>
  <c r="AG62" i="185"/>
  <c r="AH62" i="185"/>
  <c r="AI62" i="185"/>
  <c r="AJ62" i="185"/>
  <c r="AK62" i="185"/>
  <c r="AL62" i="185"/>
  <c r="AM62" i="185"/>
  <c r="AN62" i="185"/>
  <c r="AO62" i="185"/>
  <c r="AP62" i="185"/>
  <c r="AQ62" i="185"/>
  <c r="AR62" i="185"/>
  <c r="AS62" i="185"/>
  <c r="AT62" i="185"/>
  <c r="AU62" i="185"/>
  <c r="AV62" i="185"/>
  <c r="AW62" i="185"/>
  <c r="AX62" i="185"/>
  <c r="AY62" i="185"/>
  <c r="F64" i="185"/>
  <c r="U64" i="185"/>
  <c r="V64" i="185"/>
  <c r="W64" i="185"/>
  <c r="AZ64" i="185" s="1"/>
  <c r="BB64" i="185" s="1"/>
  <c r="X64" i="185"/>
  <c r="Y64" i="185"/>
  <c r="Z64" i="185"/>
  <c r="AA64" i="185"/>
  <c r="AB64" i="185"/>
  <c r="AC64" i="185"/>
  <c r="AD64" i="185"/>
  <c r="AE64" i="185"/>
  <c r="AF64" i="185"/>
  <c r="AG64" i="185"/>
  <c r="AH64" i="185"/>
  <c r="AI64" i="185"/>
  <c r="AJ64" i="185"/>
  <c r="AK64" i="185"/>
  <c r="AL64" i="185"/>
  <c r="AM64" i="185"/>
  <c r="AN64" i="185"/>
  <c r="AO64" i="185"/>
  <c r="AP64" i="185"/>
  <c r="AQ64" i="185"/>
  <c r="AR64" i="185"/>
  <c r="AS64" i="185"/>
  <c r="AT64" i="185"/>
  <c r="AU64" i="185"/>
  <c r="AV64" i="185"/>
  <c r="AW64" i="185"/>
  <c r="AX64" i="185"/>
  <c r="AY64" i="185"/>
  <c r="G65" i="185"/>
  <c r="U65" i="185"/>
  <c r="AZ65" i="185" s="1"/>
  <c r="BB65" i="185" s="1"/>
  <c r="V65" i="185"/>
  <c r="W65" i="185"/>
  <c r="X65" i="185"/>
  <c r="Y65" i="185"/>
  <c r="Z65" i="185"/>
  <c r="AA65" i="185"/>
  <c r="AB65" i="185"/>
  <c r="AC65" i="185"/>
  <c r="AD65" i="185"/>
  <c r="AE65" i="185"/>
  <c r="AF65" i="185"/>
  <c r="AG65" i="185"/>
  <c r="AH65" i="185"/>
  <c r="AI65" i="185"/>
  <c r="AJ65" i="185"/>
  <c r="AK65" i="185"/>
  <c r="AL65" i="185"/>
  <c r="AM65" i="185"/>
  <c r="AN65" i="185"/>
  <c r="AO65" i="185"/>
  <c r="AP65" i="185"/>
  <c r="AQ65" i="185"/>
  <c r="AR65" i="185"/>
  <c r="AS65" i="185"/>
  <c r="AT65" i="185"/>
  <c r="AU65" i="185"/>
  <c r="AV65" i="185"/>
  <c r="AW65" i="185"/>
  <c r="AX65" i="185"/>
  <c r="AY65" i="185"/>
  <c r="F67" i="185"/>
  <c r="U67" i="185"/>
  <c r="AZ67" i="185" s="1"/>
  <c r="BB67" i="185" s="1"/>
  <c r="V67" i="185"/>
  <c r="W67" i="185"/>
  <c r="X67" i="185"/>
  <c r="Y67" i="185"/>
  <c r="Z67" i="185"/>
  <c r="AA67" i="185"/>
  <c r="AB67" i="185"/>
  <c r="AC67" i="185"/>
  <c r="AD67" i="185"/>
  <c r="AE67" i="185"/>
  <c r="AF67" i="185"/>
  <c r="AG67" i="185"/>
  <c r="AH67" i="185"/>
  <c r="AI67" i="185"/>
  <c r="AJ67" i="185"/>
  <c r="AK67" i="185"/>
  <c r="AL67" i="185"/>
  <c r="AM67" i="185"/>
  <c r="AN67" i="185"/>
  <c r="AO67" i="185"/>
  <c r="AP67" i="185"/>
  <c r="AQ67" i="185"/>
  <c r="AR67" i="185"/>
  <c r="AS67" i="185"/>
  <c r="AT67" i="185"/>
  <c r="AU67" i="185"/>
  <c r="AV67" i="185"/>
  <c r="AW67" i="185"/>
  <c r="AX67" i="185"/>
  <c r="AY67" i="185"/>
  <c r="G68" i="185"/>
  <c r="U68" i="185"/>
  <c r="V68" i="185"/>
  <c r="W68" i="185"/>
  <c r="X68" i="185"/>
  <c r="Y68" i="185"/>
  <c r="Z68" i="185"/>
  <c r="AA68" i="185"/>
  <c r="AB68" i="185"/>
  <c r="AC68" i="185"/>
  <c r="AD68" i="185"/>
  <c r="AE68" i="185"/>
  <c r="AF68" i="185"/>
  <c r="AG68" i="185"/>
  <c r="AH68" i="185"/>
  <c r="AI68" i="185"/>
  <c r="AJ68" i="185"/>
  <c r="AK68" i="185"/>
  <c r="AL68" i="185"/>
  <c r="AM68" i="185"/>
  <c r="AN68" i="185"/>
  <c r="AO68" i="185"/>
  <c r="AP68" i="185"/>
  <c r="AQ68" i="185"/>
  <c r="AR68" i="185"/>
  <c r="AS68" i="185"/>
  <c r="AT68" i="185"/>
  <c r="AU68" i="185"/>
  <c r="AV68" i="185"/>
  <c r="AW68" i="185"/>
  <c r="AX68" i="185"/>
  <c r="AY68" i="185"/>
  <c r="AZ68" i="185"/>
  <c r="BB68" i="185" s="1"/>
  <c r="W73" i="185"/>
  <c r="AA73" i="185"/>
  <c r="AE73" i="185"/>
  <c r="AI73" i="185"/>
  <c r="AM73" i="185"/>
  <c r="AQ73" i="185"/>
  <c r="AU73" i="185"/>
  <c r="AY73" i="185"/>
  <c r="W74" i="185"/>
  <c r="AA74" i="185"/>
  <c r="AE74" i="185"/>
  <c r="AI74" i="185"/>
  <c r="AM74" i="185"/>
  <c r="AQ74" i="185"/>
  <c r="AU74" i="185"/>
  <c r="AY74" i="185"/>
  <c r="AX74" i="185" l="1"/>
  <c r="AT74" i="185"/>
  <c r="AP74" i="185"/>
  <c r="AL74" i="185"/>
  <c r="AH74" i="185"/>
  <c r="AD74" i="185"/>
  <c r="Z74" i="185"/>
  <c r="V74" i="185"/>
  <c r="AX73" i="185"/>
  <c r="AT73" i="185"/>
  <c r="AP73" i="185"/>
  <c r="AL73" i="185"/>
  <c r="AH73" i="185"/>
  <c r="AD73" i="185"/>
  <c r="Z73" i="185"/>
  <c r="V73" i="185"/>
  <c r="AW74" i="185"/>
  <c r="AS74" i="185"/>
  <c r="AO74" i="185"/>
  <c r="AK74" i="185"/>
  <c r="AG74" i="185"/>
  <c r="AC74" i="185"/>
  <c r="Y74" i="185"/>
  <c r="U74" i="185"/>
  <c r="AW73" i="185"/>
  <c r="AS73" i="185"/>
  <c r="AO73" i="185"/>
  <c r="AK73" i="185"/>
  <c r="AG73" i="185"/>
  <c r="AC73" i="185"/>
  <c r="Y73" i="185"/>
  <c r="U73" i="185"/>
  <c r="AT19" i="185"/>
  <c r="AT20" i="185" s="1"/>
  <c r="AP19" i="185"/>
  <c r="AP20" i="185" s="1"/>
  <c r="AL19" i="185"/>
  <c r="AL20" i="185" s="1"/>
  <c r="AH19" i="185"/>
  <c r="AH20" i="185" s="1"/>
  <c r="AD19" i="185"/>
  <c r="AD20" i="185" s="1"/>
  <c r="Z19" i="185"/>
  <c r="Z20" i="185" s="1"/>
  <c r="V19" i="185"/>
  <c r="V20" i="185" s="1"/>
  <c r="AR74" i="185"/>
  <c r="AN74" i="185"/>
  <c r="AJ74" i="185"/>
  <c r="AF74" i="185"/>
  <c r="AB74" i="185"/>
  <c r="AV73" i="185"/>
  <c r="AR73" i="185"/>
  <c r="AN73" i="185"/>
  <c r="AJ73" i="185"/>
  <c r="AF73" i="185"/>
  <c r="AB73" i="185"/>
  <c r="AS19" i="185"/>
  <c r="AS20" i="185" s="1"/>
  <c r="AO19" i="185"/>
  <c r="AO20" i="185" s="1"/>
  <c r="AK19" i="185"/>
  <c r="AK20" i="185" s="1"/>
  <c r="AG19" i="185"/>
  <c r="AG20" i="185" s="1"/>
  <c r="AC19" i="185"/>
  <c r="AC20" i="185" s="1"/>
  <c r="Y19" i="185"/>
  <c r="Y20" i="185" s="1"/>
  <c r="X47" i="186"/>
  <c r="Z47" i="186" s="1"/>
  <c r="X44" i="186"/>
  <c r="Z44" i="186" s="1"/>
  <c r="X41" i="186"/>
  <c r="Z41" i="186" s="1"/>
  <c r="AZ74" i="185" l="1"/>
  <c r="AZ73" i="185"/>
</calcChain>
</file>

<file path=xl/sharedStrings.xml><?xml version="1.0" encoding="utf-8"?>
<sst xmlns="http://schemas.openxmlformats.org/spreadsheetml/2006/main" count="1274" uniqueCount="524">
  <si>
    <t xml:space="preserve"> </t>
    <phoneticPr fontId="5"/>
  </si>
  <si>
    <t>年</t>
  </si>
  <si>
    <t>月</t>
  </si>
  <si>
    <t>日</t>
  </si>
  <si>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</si>
  <si>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</si>
  <si>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</si>
  <si>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</si>
  <si>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</si>
  <si>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</si>
  <si>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</si>
  <si>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</si>
  <si>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</si>
  <si>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</si>
  <si>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</si>
  <si>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</si>
  <si>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</si>
  <si>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</si>
  <si>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</si>
  <si>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</si>
  <si>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</si>
  <si>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</si>
  <si>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</si>
  <si>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</si>
  <si>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</si>
  <si>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</si>
  <si>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</si>
  <si>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</si>
  <si>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</si>
  <si>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</si>
  <si>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</si>
  <si>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</si>
  <si>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</si>
  <si>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</si>
  <si>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</si>
  <si>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</si>
  <si>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</si>
  <si>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</si>
  <si>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</si>
  <si>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</si>
  <si>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協力医療機関</t>
    <rPh sb="0" eb="2">
      <t>キョウリョク</t>
    </rPh>
    <rPh sb="2" eb="4">
      <t>イリョウ</t>
    </rPh>
    <rPh sb="4" eb="6">
      <t>キカン</t>
    </rPh>
    <phoneticPr fontId="5"/>
  </si>
  <si>
    <t>兼務する職種 
及び勤務時間等</t>
    <phoneticPr fontId="5"/>
  </si>
  <si>
    <t>○人員に関する基準の確認に必要な事項</t>
    <phoneticPr fontId="5"/>
  </si>
  <si>
    <t>　</t>
    <phoneticPr fontId="5"/>
  </si>
  <si>
    <t>事 業 所</t>
    <phoneticPr fontId="5"/>
  </si>
  <si>
    <t>人</t>
    <rPh sb="0" eb="1">
      <t>ヒト</t>
    </rPh>
    <phoneticPr fontId="5"/>
  </si>
  <si>
    <t>㎡</t>
    <phoneticPr fontId="5"/>
  </si>
  <si>
    <t>建物の構造</t>
    <rPh sb="0" eb="2">
      <t>タテモノ</t>
    </rPh>
    <rPh sb="3" eb="5">
      <t>コウゾウ</t>
    </rPh>
    <phoneticPr fontId="5"/>
  </si>
  <si>
    <t>フリガナ</t>
  </si>
  <si>
    <t>名    称</t>
  </si>
  <si>
    <t>所在地</t>
  </si>
  <si>
    <t>－</t>
    <phoneticPr fontId="5"/>
  </si>
  <si>
    <t>連絡先</t>
  </si>
  <si>
    <t>住所</t>
  </si>
  <si>
    <t>生年月日</t>
  </si>
  <si>
    <t>名称</t>
  </si>
  <si>
    <t>従業者の職種・員数</t>
  </si>
  <si>
    <t>専従</t>
  </si>
  <si>
    <t>非常勤（人）</t>
  </si>
  <si>
    <t>人</t>
    <phoneticPr fontId="5"/>
  </si>
  <si>
    <t>添付書類</t>
  </si>
  <si>
    <t>兼務</t>
  </si>
  <si>
    <t>常勤換算後の人数（人）</t>
  </si>
  <si>
    <t>主な診療科名</t>
    <phoneticPr fontId="5"/>
  </si>
  <si>
    <t>別添のとおり</t>
  </si>
  <si>
    <t xml:space="preserve"> － </t>
    <phoneticPr fontId="5"/>
  </si>
  <si>
    <t>常  勤（人）</t>
  </si>
  <si>
    <t>管 理 者</t>
    <phoneticPr fontId="5"/>
  </si>
  <si>
    <t>介護支援専門員</t>
  </si>
  <si>
    <t>■協力医療機関</t>
    <rPh sb="1" eb="3">
      <t>キョウリョク</t>
    </rPh>
    <rPh sb="3" eb="5">
      <t>イリョウ</t>
    </rPh>
    <rPh sb="5" eb="7">
      <t>キカン</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</si>
  <si>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</si>
  <si>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</si>
  <si>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</si>
  <si>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</si>
  <si>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</si>
  <si>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</si>
  <si>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</si>
  <si>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</si>
  <si>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</si>
  <si>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</si>
  <si>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</si>
  <si>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</si>
  <si>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</si>
  <si>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</si>
  <si>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</si>
  <si>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</si>
  <si>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</si>
  <si>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</si>
  <si>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</si>
  <si>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</si>
  <si>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</si>
  <si>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</si>
  <si>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</si>
  <si>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</si>
  <si>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</si>
  <si>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</si>
  <si>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</si>
  <si>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</si>
  <si>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</si>
  <si>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</si>
  <si>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■複数事業所</t>
    <rPh sb="1" eb="3">
      <t>フクスウ</t>
    </rPh>
    <rPh sb="3" eb="6">
      <t>ジギョウショ</t>
    </rPh>
    <phoneticPr fontId="5"/>
  </si>
  <si>
    <t>氏  名</t>
  </si>
  <si>
    <t xml:space="preserve"> ）</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</si>
  <si>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</si>
  <si>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</si>
  <si>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</si>
  <si>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</si>
  <si>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</si>
  <si>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</si>
  <si>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</si>
  <si>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</si>
  <si>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</si>
  <si>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</si>
  <si>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</si>
  <si>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</si>
  <si>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</si>
  <si>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</si>
  <si>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</si>
  <si>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</si>
  <si>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</si>
  <si>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</si>
  <si>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</si>
  <si>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</si>
  <si>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</si>
  <si>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</si>
  <si>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</si>
  <si>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</si>
  <si>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</si>
  <si>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</si>
  <si>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</si>
  <si>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</si>
  <si>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</si>
  <si>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</si>
  <si>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</si>
  <si>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当該小規模多機能型居宅介護事業所で兼務する他の職種
（兼務の場合のみ記入）</t>
    <phoneticPr fontId="5"/>
  </si>
  <si>
    <t>市（区・町・村）長殿</t>
    <rPh sb="0" eb="1">
      <t>シ</t>
    </rPh>
    <rPh sb="2" eb="3">
      <t>ク</t>
    </rPh>
    <rPh sb="4" eb="5">
      <t>マチ</t>
    </rPh>
    <rPh sb="6" eb="7">
      <t>ムラ</t>
    </rPh>
    <rPh sb="8" eb="9">
      <t>オサ</t>
    </rPh>
    <rPh sb="9" eb="10">
      <t>ドノ</t>
    </rPh>
    <phoneticPr fontId="5"/>
  </si>
  <si>
    <t>１
２
３
４
５
６</t>
    <phoneticPr fontId="5"/>
  </si>
  <si>
    <t>付表第二号（六）　小規模多機能型居宅介護事業所・介護予防小規模多機能型居宅介護事業所の指定等に係る記載事項</t>
    <rPh sb="45" eb="46">
      <t>トウ</t>
    </rPh>
    <phoneticPr fontId="5"/>
  </si>
  <si>
    <t>（参考）　小規模多機能型居宅介護事業所・介護予防小規模多機能型居宅介護事業所の指定等に係る記載事項記入欄不足時の資料</t>
    <rPh sb="41" eb="42">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</si>
  <si>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</si>
  <si>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</si>
  <si>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</si>
  <si>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</si>
  <si>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</si>
  <si>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</si>
  <si>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</si>
  <si>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</si>
  <si>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</si>
  <si>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51"/>
  </si>
  <si>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</si>
  <si>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</si>
  <si>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</si>
  <si>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</si>
  <si>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51"/>
  </si>
  <si>
    <t>介護老人福祉施設・介護老人保健施・病院等との連絡体制及び支援の体制の概要</t>
    <phoneticPr fontId="5"/>
  </si>
  <si>
    <t>協力医療機関（協力歯科医療機関）との契約の内容</t>
    <phoneticPr fontId="5"/>
  </si>
  <si>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</si>
  <si>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</si>
  <si>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</si>
  <si>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</si>
  <si>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</si>
  <si>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</si>
  <si>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</si>
  <si>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標準様式２</t>
    <rPh sb="2" eb="4">
      <t>ヨウシキ</t>
    </rPh>
    <phoneticPr fontId="5"/>
  </si>
  <si>
    <t>管理者の経歴</t>
    <rPh sb="0" eb="3">
      <t>カンリシャ</t>
    </rPh>
    <rPh sb="4" eb="6">
      <t>ケイレキ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</si>
  <si>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</si>
  <si>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</si>
  <si>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</si>
  <si>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</si>
  <si>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</si>
  <si>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</si>
  <si>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</si>
  <si>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</si>
  <si>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付表第二号（六）　小規模多機能型居宅介護事業所・介護予防小規模多機能型居宅介護事業所の指定に係る記載事項　添付書類・チェックリスト</t>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</si>
  <si>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</si>
  <si>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</si>
  <si>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</si>
  <si>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</si>
  <si>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</si>
  <si>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</si>
  <si>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</si>
  <si>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</si>
  <si>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</si>
  <si>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</si>
  <si>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</si>
  <si>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</si>
  <si>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</si>
  <si>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</si>
  <si>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</si>
  <si>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</si>
  <si>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</si>
  <si>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57"/>
  </si>
  <si>
    <t>介護保険法第７８条の２第４項</t>
    <phoneticPr fontId="57"/>
  </si>
  <si>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</si>
  <si>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</si>
  <si>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</si>
  <si>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</si>
  <si>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</si>
  <si>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</si>
  <si>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</si>
  <si>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</si>
  <si>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</si>
  <si>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</si>
  <si>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</si>
  <si>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</si>
  <si>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</si>
  <si>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</si>
  <si>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</si>
  <si>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</si>
  <si>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</si>
  <si>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</si>
  <si>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</si>
  <si>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</si>
  <si>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</si>
  <si>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</si>
  <si>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</si>
  <si>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</si>
  <si>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</si>
  <si>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</si>
  <si>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</si>
  <si>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</si>
  <si>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</si>
  <si>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</si>
  <si>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</si>
  <si>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</si>
  <si>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</si>
  <si>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</si>
  <si>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</si>
  <si>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</si>
  <si>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57"/>
  </si>
  <si>
    <t>介護保険法第７９条第２項</t>
    <phoneticPr fontId="57"/>
  </si>
  <si>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</si>
  <si>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</si>
  <si>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</si>
  <si>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</si>
  <si>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</si>
  <si>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</si>
  <si>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</si>
  <si>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</si>
  <si>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</si>
  <si>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</si>
  <si>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</si>
  <si>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7"/>
  </si>
  <si>
    <t>介護保険法第１１５条の１２第２項</t>
    <phoneticPr fontId="57"/>
  </si>
  <si>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</si>
  <si>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</si>
  <si>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</si>
  <si>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</si>
  <si>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</si>
  <si>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</si>
  <si>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</si>
  <si>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</si>
  <si>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</si>
  <si>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</si>
  <si>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</si>
  <si>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</si>
  <si>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</si>
  <si>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57"/>
  </si>
  <si>
    <t>介護保険法第115条の22第２項</t>
    <phoneticPr fontId="57"/>
  </si>
  <si>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</si>
  <si>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</si>
  <si>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</si>
  <si>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</si>
  <si>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</si>
  <si>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</si>
  <si>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</si>
  <si>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5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</si>
  <si>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51"/>
  </si>
  <si>
    <t>(16) 日ごとの宿泊サービスの実利用者数</t>
    <rPh sb="5" eb="6">
      <t>ヒ</t>
    </rPh>
    <rPh sb="9" eb="11">
      <t>シュクハク</t>
    </rPh>
    <rPh sb="16" eb="17">
      <t>ジツ</t>
    </rPh>
    <rPh sb="17" eb="20">
      <t>リヨウシャ</t>
    </rPh>
    <rPh sb="20" eb="21">
      <t>スウ</t>
    </rPh>
    <phoneticPr fontId="51"/>
  </si>
  <si>
    <t>(15) 日ごとの通いサービスの実利用者数</t>
    <rPh sb="5" eb="6">
      <t>ヒ</t>
    </rPh>
    <rPh sb="9" eb="10">
      <t>カヨ</t>
    </rPh>
    <rPh sb="16" eb="17">
      <t>ジツ</t>
    </rPh>
    <rPh sb="17" eb="20">
      <t>リヨウシャ</t>
    </rPh>
    <rPh sb="20" eb="21">
      <t>スウ</t>
    </rPh>
    <phoneticPr fontId="5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</si>
  <si>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1"/>
  </si>
  <si>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1"/>
  </si>
  <si>
    <t>夜間・深夜の勤務時間数</t>
    <rPh sb="0" eb="2">
      <t>ヤカン</t>
    </rPh>
    <rPh sb="3" eb="5">
      <t>シンヤ</t>
    </rPh>
    <rPh sb="6" eb="8">
      <t>キンム</t>
    </rPh>
    <rPh sb="8" eb="11">
      <t>ジカンスウ</t>
    </rPh>
    <phoneticPr fontId="65"/>
  </si>
  <si>
    <t>日中の勤務時間数</t>
    <rPh sb="0" eb="2">
      <t>ニッチュウ</t>
    </rPh>
    <rPh sb="3" eb="5">
      <t>キンム</t>
    </rPh>
    <rPh sb="5" eb="8">
      <t>ジカンスウ</t>
    </rPh>
    <phoneticPr fontId="51"/>
  </si>
  <si>
    <t>シフト記号</t>
    <rPh sb="3" eb="5">
      <t>キゴウ</t>
    </rPh>
    <phoneticPr fontId="65"/>
  </si>
  <si>
    <t>5週目</t>
    <rPh sb="1" eb="2">
      <t>シュウ</t>
    </rPh>
    <rPh sb="2" eb="3">
      <t>メ</t>
    </rPh>
    <phoneticPr fontId="51"/>
  </si>
  <si>
    <t>4週目</t>
    <rPh sb="1" eb="2">
      <t>シュウ</t>
    </rPh>
    <rPh sb="2" eb="3">
      <t>メ</t>
    </rPh>
    <phoneticPr fontId="51"/>
  </si>
  <si>
    <t>3週目</t>
    <rPh sb="1" eb="2">
      <t>シュウ</t>
    </rPh>
    <rPh sb="2" eb="3">
      <t>メ</t>
    </rPh>
    <phoneticPr fontId="51"/>
  </si>
  <si>
    <t>2週目</t>
    <rPh sb="1" eb="2">
      <t>シュウ</t>
    </rPh>
    <rPh sb="2" eb="3">
      <t>メ</t>
    </rPh>
    <phoneticPr fontId="51"/>
  </si>
  <si>
    <t>1週目</t>
    <rPh sb="1" eb="2">
      <t>シュウ</t>
    </rPh>
    <rPh sb="2" eb="3">
      <t>メ</t>
    </rPh>
    <phoneticPr fontId="51"/>
  </si>
  <si>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</si>
  <si>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(12)
</t>
    </r>
    <r>
      <rPr>
        <sz val="11"/>
        <rFont val="HGSｺﾞｼｯｸM"/>
        <family val="3"/>
        <charset val="128"/>
      </rPr>
      <t>週平均
勤務時間数</t>
    </r>
    <rPh sb="6" eb="8">
      <t>ヘイキン</t>
    </rPh>
    <rPh sb="9" eb="11">
      <t>キンム</t>
    </rPh>
    <rPh sb="11" eb="13">
      <t>ジカン</t>
    </rPh>
    <rPh sb="13" eb="14">
      <t>スウ</t>
    </rPh>
    <phoneticPr fontId="5"/>
  </si>
  <si>
    <t>）</t>
    <phoneticPr fontId="51"/>
  </si>
  <si>
    <t>（宿直   ･･･</t>
    <rPh sb="1" eb="3">
      <t>シュクチョク</t>
    </rPh>
    <phoneticPr fontId="51"/>
  </si>
  <si>
    <t>(10)</t>
    <phoneticPr fontId="51"/>
  </si>
  <si>
    <t>日中／夜間及び深夜
の区分</t>
    <rPh sb="0" eb="2">
      <t>ニッチュウ</t>
    </rPh>
    <rPh sb="3" eb="5">
      <t>ヤカン</t>
    </rPh>
    <rPh sb="5" eb="6">
      <t>オヨ</t>
    </rPh>
    <rPh sb="7" eb="9">
      <t>シンヤ</t>
    </rPh>
    <rPh sb="11" eb="13">
      <t>クブン</t>
    </rPh>
    <phoneticPr fontId="51"/>
  </si>
  <si>
    <t>(9) 氏　名</t>
    <phoneticPr fontId="5"/>
  </si>
  <si>
    <t>(8) 資格</t>
    <rPh sb="4" eb="6">
      <t>シカク</t>
    </rPh>
    <phoneticPr fontId="51"/>
  </si>
  <si>
    <t>(7)
勤務
形態</t>
    <phoneticPr fontId="5"/>
  </si>
  <si>
    <t>(6) 
職種</t>
    <phoneticPr fontId="5"/>
  </si>
  <si>
    <t>No</t>
    <phoneticPr fontId="51"/>
  </si>
  <si>
    <t>～</t>
    <phoneticPr fontId="51"/>
  </si>
  <si>
    <t>夜間及び深夜の時間帯</t>
    <rPh sb="0" eb="2">
      <t>ヤカン</t>
    </rPh>
    <rPh sb="2" eb="3">
      <t>オヨ</t>
    </rPh>
    <rPh sb="4" eb="6">
      <t>シンヤ</t>
    </rPh>
    <rPh sb="7" eb="10">
      <t>ジカンタイ</t>
    </rPh>
    <phoneticPr fontId="51"/>
  </si>
  <si>
    <t>利用者の生活時間帯（日中）</t>
    <rPh sb="0" eb="3">
      <t>リヨウシャ</t>
    </rPh>
    <rPh sb="4" eb="6">
      <t>セイカツ</t>
    </rPh>
    <rPh sb="6" eb="9">
      <t>ジカンタイ</t>
    </rPh>
    <rPh sb="10" eb="12">
      <t>ニッチュウ</t>
    </rPh>
    <phoneticPr fontId="51"/>
  </si>
  <si>
    <t>(5) 日中／夜間及び深夜の時間帯の区分</t>
    <rPh sb="4" eb="6">
      <t>ニッチュウ</t>
    </rPh>
    <rPh sb="7" eb="9">
      <t>ヤカン</t>
    </rPh>
    <rPh sb="9" eb="10">
      <t>オヨ</t>
    </rPh>
    <rPh sb="11" eb="13">
      <t>シンヤ</t>
    </rPh>
    <rPh sb="14" eb="17">
      <t>ジカンタイ</t>
    </rPh>
    <rPh sb="18" eb="20">
      <t>クブン</t>
    </rPh>
    <phoneticPr fontId="51"/>
  </si>
  <si>
    <t>人</t>
    <rPh sb="0" eb="1">
      <t>ニン</t>
    </rPh>
    <phoneticPr fontId="51"/>
  </si>
  <si>
    <t>（前年度の平均値または推定数）</t>
    <rPh sb="1" eb="4">
      <t>ゼンネンド</t>
    </rPh>
    <rPh sb="5" eb="8">
      <t>ヘイキンチ</t>
    </rPh>
    <rPh sb="11" eb="14">
      <t>スイテイスウ</t>
    </rPh>
    <phoneticPr fontId="51"/>
  </si>
  <si>
    <t>(4) 利用者数（通いサービス）　</t>
    <rPh sb="4" eb="7">
      <t>リヨウシャ</t>
    </rPh>
    <rPh sb="7" eb="8">
      <t>スウ</t>
    </rPh>
    <rPh sb="9" eb="10">
      <t>カヨ</t>
    </rPh>
    <phoneticPr fontId="51"/>
  </si>
  <si>
    <t>日</t>
    <rPh sb="0" eb="1">
      <t>ニチ</t>
    </rPh>
    <phoneticPr fontId="51"/>
  </si>
  <si>
    <t>当月の日数</t>
    <rPh sb="0" eb="2">
      <t>トウゲツ</t>
    </rPh>
    <rPh sb="3" eb="5">
      <t>ニッスウ</t>
    </rPh>
    <phoneticPr fontId="51"/>
  </si>
  <si>
    <t>時間/月</t>
    <rPh sb="0" eb="2">
      <t>ジカン</t>
    </rPh>
    <rPh sb="3" eb="4">
      <t>ツキ</t>
    </rPh>
    <phoneticPr fontId="51"/>
  </si>
  <si>
    <t>時間/週</t>
    <rPh sb="0" eb="2">
      <t>ジカン</t>
    </rPh>
    <rPh sb="3" eb="4">
      <t>シュウ</t>
    </rPh>
    <phoneticPr fontId="5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</si>
  <si>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1"/>
  </si>
  <si>
    <t>予定</t>
  </si>
  <si>
    <t>(2)</t>
    <phoneticPr fontId="51"/>
  </si>
  <si>
    <t>４週</t>
  </si>
  <si>
    <t>(1)</t>
    <phoneticPr fontId="51"/>
  </si>
  <si>
    <t>○○サービス</t>
    <phoneticPr fontId="51"/>
  </si>
  <si>
    <t>事業所名（</t>
    <rPh sb="0" eb="3">
      <t>ジギョウショ</t>
    </rPh>
    <rPh sb="3" eb="4">
      <t>メイ</t>
    </rPh>
    <phoneticPr fontId="51"/>
  </si>
  <si>
    <t>月</t>
    <rPh sb="0" eb="1">
      <t>ゲツ</t>
    </rPh>
    <phoneticPr fontId="51"/>
  </si>
  <si>
    <t>年</t>
    <rPh sb="0" eb="1">
      <t>ネン</t>
    </rPh>
    <phoneticPr fontId="51"/>
  </si>
  <si>
    <t>)</t>
    <phoneticPr fontId="51"/>
  </si>
  <si>
    <t>(</t>
    <phoneticPr fontId="51"/>
  </si>
  <si>
    <t>令和</t>
    <rPh sb="0" eb="2">
      <t>レイワ</t>
    </rPh>
    <phoneticPr fontId="51"/>
  </si>
  <si>
    <t>小規模多機能型居宅介護</t>
    <rPh sb="0" eb="3">
      <t>ショウキボ</t>
    </rPh>
    <rPh sb="3" eb="6">
      <t>タキノウ</t>
    </rPh>
    <rPh sb="6" eb="7">
      <t>ガタ</t>
    </rPh>
    <rPh sb="7" eb="9">
      <t>キョタク</t>
    </rPh>
    <rPh sb="9" eb="11">
      <t>カイゴ</t>
    </rPh>
    <phoneticPr fontId="51"/>
  </si>
  <si>
    <t>サービス種別（</t>
    <rPh sb="4" eb="6">
      <t>シュベツ</t>
    </rPh>
    <phoneticPr fontId="51"/>
  </si>
  <si>
    <t>従業者の勤務の体制及び勤務形態一覧表　</t>
  </si>
  <si>
    <t>（標準様式1）</t>
    <rPh sb="1" eb="3">
      <t>ヒョウジュン</t>
    </rPh>
    <rPh sb="3" eb="5">
      <t>ヨウシキ</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</si>
  <si>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1"/>
  </si>
  <si>
    <t>・シフト記号が足りない場合は、適宜、行を追加してください。</t>
    <rPh sb="4" eb="6">
      <t>キゴウ</t>
    </rPh>
    <rPh sb="7" eb="8">
      <t>タ</t>
    </rPh>
    <rPh sb="11" eb="13">
      <t>バアイ</t>
    </rPh>
    <rPh sb="15" eb="17">
      <t>テキギ</t>
    </rPh>
    <rPh sb="18" eb="19">
      <t>ギョウ</t>
    </rPh>
    <rPh sb="20" eb="22">
      <t>ツイカ</t>
    </rPh>
    <phoneticPr fontId="5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</si>
  <si>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51"/>
  </si>
  <si>
    <t>・職種ごとの勤務時間を「○：○○～○：○○」と表記することが困難な場合は、No18～33を活用し、勤務時間数のみを入力してください。</t>
    <rPh sb="45" eb="47">
      <t>カツヨウ</t>
    </rPh>
    <phoneticPr fontId="51"/>
  </si>
  <si>
    <t>1日に2回勤務する場合</t>
    <phoneticPr fontId="51"/>
  </si>
  <si>
    <t>-</t>
  </si>
  <si>
    <t>（</t>
    <phoneticPr fontId="51"/>
  </si>
  <si>
    <t>-</t>
    <phoneticPr fontId="51"/>
  </si>
  <si>
    <t>：</t>
    <phoneticPr fontId="51"/>
  </si>
  <si>
    <t>ai</t>
    <phoneticPr fontId="51"/>
  </si>
  <si>
    <t>ah</t>
    <phoneticPr fontId="51"/>
  </si>
  <si>
    <t>1日に2回勤務する場合</t>
    <rPh sb="1" eb="2">
      <t>ニチ</t>
    </rPh>
    <rPh sb="4" eb="5">
      <t>カイ</t>
    </rPh>
    <rPh sb="5" eb="7">
      <t>キンム</t>
    </rPh>
    <rPh sb="9" eb="11">
      <t>バアイ</t>
    </rPh>
    <phoneticPr fontId="51"/>
  </si>
  <si>
    <t>ag</t>
    <phoneticPr fontId="51"/>
  </si>
  <si>
    <t>af</t>
    <phoneticPr fontId="51"/>
  </si>
  <si>
    <t>ae</t>
    <phoneticPr fontId="51"/>
  </si>
  <si>
    <t>ad</t>
    <phoneticPr fontId="51"/>
  </si>
  <si>
    <t>ac</t>
    <phoneticPr fontId="51"/>
  </si>
  <si>
    <t>ab</t>
    <phoneticPr fontId="51"/>
  </si>
  <si>
    <t>aa</t>
    <phoneticPr fontId="51"/>
  </si>
  <si>
    <t>x</t>
    <phoneticPr fontId="51"/>
  </si>
  <si>
    <t>z</t>
    <phoneticPr fontId="51"/>
  </si>
  <si>
    <t>y</t>
    <phoneticPr fontId="51"/>
  </si>
  <si>
    <t>w</t>
    <phoneticPr fontId="51"/>
  </si>
  <si>
    <t>v</t>
    <phoneticPr fontId="51"/>
  </si>
  <si>
    <t>u</t>
    <phoneticPr fontId="51"/>
  </si>
  <si>
    <t>t</t>
    <phoneticPr fontId="51"/>
  </si>
  <si>
    <t>s</t>
    <phoneticPr fontId="51"/>
  </si>
  <si>
    <t>r</t>
    <phoneticPr fontId="51"/>
  </si>
  <si>
    <t>q</t>
    <phoneticPr fontId="51"/>
  </si>
  <si>
    <t>p</t>
    <phoneticPr fontId="51"/>
  </si>
  <si>
    <t>o</t>
    <phoneticPr fontId="51"/>
  </si>
  <si>
    <t>n</t>
    <phoneticPr fontId="51"/>
  </si>
  <si>
    <t>m</t>
    <phoneticPr fontId="51"/>
  </si>
  <si>
    <t>l</t>
    <phoneticPr fontId="51"/>
  </si>
  <si>
    <t>k</t>
    <phoneticPr fontId="51"/>
  </si>
  <si>
    <t>j</t>
    <phoneticPr fontId="51"/>
  </si>
  <si>
    <t>i</t>
    <phoneticPr fontId="51"/>
  </si>
  <si>
    <t>h</t>
    <phoneticPr fontId="51"/>
  </si>
  <si>
    <t>g</t>
    <phoneticPr fontId="51"/>
  </si>
  <si>
    <t>f</t>
    <phoneticPr fontId="51"/>
  </si>
  <si>
    <t>e</t>
    <phoneticPr fontId="51"/>
  </si>
  <si>
    <t>d</t>
    <phoneticPr fontId="51"/>
  </si>
  <si>
    <t>c</t>
    <phoneticPr fontId="51"/>
  </si>
  <si>
    <t>b</t>
    <phoneticPr fontId="51"/>
  </si>
  <si>
    <t>a</t>
    <phoneticPr fontId="51"/>
  </si>
  <si>
    <t>の勤務時間</t>
    <rPh sb="1" eb="3">
      <t>キンム</t>
    </rPh>
    <rPh sb="3" eb="5">
      <t>ジカン</t>
    </rPh>
    <phoneticPr fontId="51"/>
  </si>
  <si>
    <t>勤務時間</t>
    <rPh sb="0" eb="2">
      <t>キンム</t>
    </rPh>
    <rPh sb="2" eb="4">
      <t>ジカン</t>
    </rPh>
    <phoneticPr fontId="51"/>
  </si>
  <si>
    <t>うち、休憩時間</t>
    <rPh sb="3" eb="5">
      <t>キュウケイ</t>
    </rPh>
    <rPh sb="5" eb="7">
      <t>ジカン</t>
    </rPh>
    <phoneticPr fontId="51"/>
  </si>
  <si>
    <t>終了時刻</t>
    <rPh sb="0" eb="2">
      <t>シュウリョウ</t>
    </rPh>
    <rPh sb="2" eb="4">
      <t>ジコク</t>
    </rPh>
    <phoneticPr fontId="51"/>
  </si>
  <si>
    <t>開始時刻</t>
    <rPh sb="0" eb="2">
      <t>カイシ</t>
    </rPh>
    <rPh sb="2" eb="4">
      <t>ジコク</t>
    </rPh>
    <phoneticPr fontId="51"/>
  </si>
  <si>
    <t>終業時刻</t>
    <rPh sb="0" eb="2">
      <t>シュウギョウ</t>
    </rPh>
    <rPh sb="2" eb="4">
      <t>ジコク</t>
    </rPh>
    <phoneticPr fontId="51"/>
  </si>
  <si>
    <t>始業時刻</t>
    <rPh sb="0" eb="2">
      <t>シギョウ</t>
    </rPh>
    <rPh sb="2" eb="4">
      <t>ジコク</t>
    </rPh>
    <phoneticPr fontId="51"/>
  </si>
  <si>
    <t>記号</t>
    <rPh sb="0" eb="2">
      <t>キゴウ</t>
    </rPh>
    <phoneticPr fontId="51"/>
  </si>
  <si>
    <t>自由記載欄</t>
    <rPh sb="0" eb="2">
      <t>ジユウ</t>
    </rPh>
    <rPh sb="2" eb="4">
      <t>キサイ</t>
    </rPh>
    <rPh sb="4" eb="5">
      <t>ラン</t>
    </rPh>
    <phoneticPr fontId="51"/>
  </si>
  <si>
    <t>夜間及び深夜</t>
    <rPh sb="0" eb="2">
      <t>ヤカン</t>
    </rPh>
    <rPh sb="2" eb="3">
      <t>オヨ</t>
    </rPh>
    <rPh sb="4" eb="6">
      <t>シンヤ</t>
    </rPh>
    <phoneticPr fontId="51"/>
  </si>
  <si>
    <t>日中の勤務時間</t>
    <rPh sb="0" eb="2">
      <t>ニッチュウ</t>
    </rPh>
    <rPh sb="3" eb="5">
      <t>キンム</t>
    </rPh>
    <rPh sb="5" eb="7">
      <t>ジカン</t>
    </rPh>
    <phoneticPr fontId="51"/>
  </si>
  <si>
    <t>日中の時間帯</t>
    <rPh sb="0" eb="2">
      <t>ニッチュウ</t>
    </rPh>
    <rPh sb="3" eb="6">
      <t>ジカンタイ</t>
    </rPh>
    <phoneticPr fontId="5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</si>
  <si>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1"/>
  </si>
  <si>
    <t>※24時間表記</t>
    <rPh sb="3" eb="5">
      <t>ジカン</t>
    </rPh>
    <rPh sb="5" eb="7">
      <t>ヒョウキ</t>
    </rPh>
    <phoneticPr fontId="51"/>
  </si>
  <si>
    <t>■シフト記号表（勤務時間帯）</t>
    <rPh sb="4" eb="6">
      <t>キゴウ</t>
    </rPh>
    <rPh sb="6" eb="7">
      <t>ヒョウ</t>
    </rPh>
    <rPh sb="8" eb="10">
      <t>キンム</t>
    </rPh>
    <rPh sb="10" eb="13">
      <t>ジカンタイ</t>
    </rPh>
    <phoneticPr fontId="51"/>
  </si>
  <si>
    <t>≪要 提出≫</t>
    <rPh sb="1" eb="2">
      <t>ヨウ</t>
    </rPh>
    <rPh sb="3" eb="5">
      <t>テイシュツ</t>
    </rPh>
    <phoneticPr fontId="5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</si>
  <si>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51"/>
  </si>
  <si>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51"/>
  </si>
  <si>
    <t>　(16) 宿泊サービスの利用者数を入力してください。</t>
    <rPh sb="6" eb="8">
      <t>シュクハク</t>
    </rPh>
    <rPh sb="13" eb="16">
      <t>リヨウシャ</t>
    </rPh>
    <rPh sb="16" eb="17">
      <t>スウ</t>
    </rPh>
    <rPh sb="18" eb="20">
      <t>ニュウリョク</t>
    </rPh>
    <phoneticPr fontId="51"/>
  </si>
  <si>
    <t>　(15) 通いサービスの利用者数を入力してください。</t>
    <rPh sb="6" eb="7">
      <t>カヨ</t>
    </rPh>
    <rPh sb="13" eb="16">
      <t>リヨウシャ</t>
    </rPh>
    <rPh sb="16" eb="17">
      <t>スウ</t>
    </rPh>
    <rPh sb="18" eb="20">
      <t>ニュウリョク</t>
    </rPh>
    <phoneticPr fontId="51"/>
  </si>
  <si>
    <t>に色づけされます。</t>
    <rPh sb="1" eb="2">
      <t>イロ</t>
    </rPh>
    <phoneticPr fontId="51"/>
  </si>
  <si>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51"/>
  </si>
  <si>
    <t>　　　 その他、特記事項欄としてもご活用ください。</t>
    <rPh sb="6" eb="7">
      <t>タ</t>
    </rPh>
    <rPh sb="8" eb="10">
      <t>トッキ</t>
    </rPh>
    <rPh sb="10" eb="12">
      <t>ジコウ</t>
    </rPh>
    <rPh sb="12" eb="13">
      <t>ラン</t>
    </rPh>
    <rPh sb="18" eb="20">
      <t>カツヨウ</t>
    </rPh>
    <phoneticPr fontId="5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</si>
  <si>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</si>
  <si>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</si>
  <si>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</si>
  <si>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</si>
  <si>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1"/>
  </si>
  <si>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</si>
  <si>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51"/>
  </si>
  <si>
    <t>　(9) 従業者の氏名を記入してください。</t>
    <rPh sb="5" eb="8">
      <t>ジュウギョウシャ</t>
    </rPh>
    <rPh sb="9" eb="11">
      <t>シメイ</t>
    </rPh>
    <rPh sb="12" eb="14">
      <t>キニュウ</t>
    </rPh>
    <phoneticPr fontId="5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</si>
  <si>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</si>
  <si>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</si>
  <si>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5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</si>
  <si>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</si>
  <si>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1"/>
  </si>
  <si>
    <t>（注）常勤・非常勤の区分について</t>
    <rPh sb="1" eb="2">
      <t>チュウ</t>
    </rPh>
    <rPh sb="3" eb="5">
      <t>ジョウキン</t>
    </rPh>
    <rPh sb="6" eb="9">
      <t>ヒジョウキン</t>
    </rPh>
    <rPh sb="10" eb="12">
      <t>クブン</t>
    </rPh>
    <phoneticPr fontId="51"/>
  </si>
  <si>
    <t>非常勤で兼務</t>
    <rPh sb="0" eb="1">
      <t>ヒ</t>
    </rPh>
    <rPh sb="1" eb="3">
      <t>ジョウキン</t>
    </rPh>
    <rPh sb="4" eb="6">
      <t>ケンム</t>
    </rPh>
    <phoneticPr fontId="51"/>
  </si>
  <si>
    <t>D</t>
    <phoneticPr fontId="51"/>
  </si>
  <si>
    <t>非常勤で専従</t>
    <rPh sb="0" eb="3">
      <t>ヒジョウキン</t>
    </rPh>
    <rPh sb="4" eb="6">
      <t>センジュウ</t>
    </rPh>
    <phoneticPr fontId="51"/>
  </si>
  <si>
    <t>C</t>
    <phoneticPr fontId="51"/>
  </si>
  <si>
    <t>常勤で兼務</t>
    <rPh sb="0" eb="2">
      <t>ジョウキン</t>
    </rPh>
    <rPh sb="3" eb="5">
      <t>ケンム</t>
    </rPh>
    <phoneticPr fontId="51"/>
  </si>
  <si>
    <t>B</t>
    <phoneticPr fontId="51"/>
  </si>
  <si>
    <t>常勤で専従</t>
    <rPh sb="0" eb="2">
      <t>ジョウキン</t>
    </rPh>
    <rPh sb="3" eb="5">
      <t>センジュウ</t>
    </rPh>
    <phoneticPr fontId="51"/>
  </si>
  <si>
    <t>A</t>
    <phoneticPr fontId="51"/>
  </si>
  <si>
    <t>区分</t>
    <rPh sb="0" eb="2">
      <t>クブン</t>
    </rPh>
    <phoneticPr fontId="5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</si>
  <si>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</si>
  <si>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</si>
  <si>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（サテライトの場合に選択）</t>
    <rPh sb="7" eb="9">
      <t>バアイ</t>
    </rPh>
    <rPh sb="10" eb="12">
      <t>センタク</t>
    </rPh>
    <phoneticPr fontId="51"/>
  </si>
  <si>
    <t>計画作成担当者</t>
    <rPh sb="0" eb="2">
      <t>ケイカク</t>
    </rPh>
    <rPh sb="2" eb="4">
      <t>サクセイ</t>
    </rPh>
    <rPh sb="4" eb="7">
      <t>タントウシャ</t>
    </rPh>
    <phoneticPr fontId="51"/>
  </si>
  <si>
    <t>介護支援専門員</t>
    <rPh sb="0" eb="2">
      <t>カイゴ</t>
    </rPh>
    <rPh sb="2" eb="4">
      <t>シエン</t>
    </rPh>
    <rPh sb="4" eb="7">
      <t>センモンイン</t>
    </rPh>
    <phoneticPr fontId="5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</si>
  <si>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51"/>
  </si>
  <si>
    <t>介護従業者</t>
    <rPh sb="0" eb="2">
      <t>カイゴ</t>
    </rPh>
    <rPh sb="2" eb="5">
      <t>ジュウギョウシャ</t>
    </rPh>
    <phoneticPr fontId="51"/>
  </si>
  <si>
    <t>管理者</t>
    <rPh sb="0" eb="3">
      <t>カンリシャ</t>
    </rPh>
    <phoneticPr fontId="51"/>
  </si>
  <si>
    <t>職種名</t>
    <rPh sb="0" eb="2">
      <t>ショクシュ</t>
    </rPh>
    <rPh sb="2" eb="3">
      <t>メイ</t>
    </rPh>
    <phoneticPr fontId="51"/>
  </si>
  <si>
    <t xml:space="preserve"> 　　 記入の順序は、職種ごとにまとめてください。</t>
    <rPh sb="4" eb="6">
      <t>キニュウ</t>
    </rPh>
    <rPh sb="7" eb="9">
      <t>ジュンジョ</t>
    </rPh>
    <rPh sb="11" eb="13">
      <t>ショクシュ</t>
    </rPh>
    <phoneticPr fontId="5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</si>
  <si>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51"/>
  </si>
  <si>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51"/>
  </si>
  <si>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5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</si>
  <si>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5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</si>
  <si>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</si>
  <si>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1"/>
  </si>
  <si>
    <t>　(1) 「４週」・「暦月」のいずれかを選択してください。</t>
    <rPh sb="7" eb="8">
      <t>シュウ</t>
    </rPh>
    <rPh sb="11" eb="12">
      <t>レキ</t>
    </rPh>
    <rPh sb="12" eb="13">
      <t>ツキ</t>
    </rPh>
    <rPh sb="20" eb="22">
      <t>センタク</t>
    </rPh>
    <phoneticPr fontId="5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</si>
  <si>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</si>
  <si>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1"/>
  </si>
  <si>
    <t>・・・プルダウンから選択して入力する必要がある箇所です。</t>
    <rPh sb="10" eb="12">
      <t>センタク</t>
    </rPh>
    <rPh sb="14" eb="16">
      <t>ニュウリョク</t>
    </rPh>
    <rPh sb="18" eb="20">
      <t>ヒツヨウ</t>
    </rPh>
    <rPh sb="23" eb="25">
      <t>カショ</t>
    </rPh>
    <phoneticPr fontId="51"/>
  </si>
  <si>
    <t>下記の記入方法に従って、入力してください。</t>
    <phoneticPr fontId="51"/>
  </si>
  <si>
    <t>・・・直接入力する必要がある箇所です。</t>
    <rPh sb="3" eb="5">
      <t>チョクセツ</t>
    </rPh>
    <rPh sb="5" eb="7">
      <t>ニュウリョク</t>
    </rPh>
    <rPh sb="9" eb="11">
      <t>ヒツヨウ</t>
    </rPh>
    <rPh sb="14" eb="16">
      <t>カショ</t>
    </rPh>
    <phoneticPr fontId="5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</si>
  <si>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5"/>
  </si>
  <si>
    <t>≪提出不要≫</t>
    <rPh sb="1" eb="3">
      <t>テイシュツ</t>
    </rPh>
    <rPh sb="3" eb="5">
      <t>フヨウ</t>
    </rPh>
    <phoneticPr fontId="5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</si>
  <si>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</si>
  <si>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1"/>
  </si>
  <si>
    <t>　・「名前」に職種名を入力</t>
    <rPh sb="3" eb="5">
      <t>ナマエ</t>
    </rPh>
    <rPh sb="7" eb="9">
      <t>ショクシュ</t>
    </rPh>
    <rPh sb="9" eb="10">
      <t>メイ</t>
    </rPh>
    <rPh sb="11" eb="13">
      <t>ニュウリョク</t>
    </rPh>
    <phoneticPr fontId="51"/>
  </si>
  <si>
    <t>　・「数式」タブ　⇒　「名前の定義」を選択</t>
    <rPh sb="3" eb="5">
      <t>スウシキ</t>
    </rPh>
    <rPh sb="12" eb="14">
      <t>ナマエ</t>
    </rPh>
    <rPh sb="15" eb="17">
      <t>テイギ</t>
    </rPh>
    <rPh sb="19" eb="21">
      <t>センタク</t>
    </rPh>
    <phoneticPr fontId="5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</si>
  <si>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</si>
  <si>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1"/>
  </si>
  <si>
    <t>　行が足りない場合は、適宜追加してください。</t>
    <rPh sb="1" eb="2">
      <t>ギョウ</t>
    </rPh>
    <rPh sb="3" eb="4">
      <t>タ</t>
    </rPh>
    <rPh sb="7" eb="9">
      <t>バアイ</t>
    </rPh>
    <rPh sb="11" eb="13">
      <t>テキギ</t>
    </rPh>
    <rPh sb="13" eb="15">
      <t>ツイカ</t>
    </rPh>
    <phoneticPr fontId="5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</si>
  <si>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1"/>
  </si>
  <si>
    <t>　F列・・・「計画作成担当者」</t>
    <rPh sb="2" eb="3">
      <t>レツ</t>
    </rPh>
    <rPh sb="7" eb="9">
      <t>ケイカク</t>
    </rPh>
    <rPh sb="9" eb="11">
      <t>サクセイ</t>
    </rPh>
    <rPh sb="11" eb="14">
      <t>タントウシャ</t>
    </rPh>
    <phoneticPr fontId="51"/>
  </si>
  <si>
    <t>　E列・・・「介護支援専門員」</t>
    <rPh sb="2" eb="3">
      <t>レツ</t>
    </rPh>
    <rPh sb="7" eb="9">
      <t>カイゴ</t>
    </rPh>
    <rPh sb="9" eb="11">
      <t>シエン</t>
    </rPh>
    <rPh sb="11" eb="14">
      <t>センモンイン</t>
    </rPh>
    <phoneticPr fontId="51"/>
  </si>
  <si>
    <t>　D列・・・「介護従業者」</t>
    <rPh sb="2" eb="3">
      <t>レツ</t>
    </rPh>
    <rPh sb="7" eb="9">
      <t>カイゴ</t>
    </rPh>
    <rPh sb="9" eb="12">
      <t>ジュウギョウシャ</t>
    </rPh>
    <phoneticPr fontId="51"/>
  </si>
  <si>
    <t>　C列・・・「管理者」</t>
    <rPh sb="2" eb="3">
      <t>レツ</t>
    </rPh>
    <rPh sb="7" eb="10">
      <t>カンリシャ</t>
    </rPh>
    <phoneticPr fontId="51"/>
  </si>
  <si>
    <t>　C14～L14・・・「職種」</t>
    <rPh sb="12" eb="14">
      <t>ショクシュ</t>
    </rPh>
    <phoneticPr fontId="51"/>
  </si>
  <si>
    <t>※ INDIRECT関数使用のため、以下のとおりセルに「名前の定義」をしています。</t>
    <rPh sb="10" eb="12">
      <t>カンスウ</t>
    </rPh>
    <rPh sb="12" eb="14">
      <t>シヨウ</t>
    </rPh>
    <rPh sb="18" eb="20">
      <t>イカ</t>
    </rPh>
    <rPh sb="28" eb="30">
      <t>ナマエ</t>
    </rPh>
    <rPh sb="31" eb="33">
      <t>テイギ</t>
    </rPh>
    <phoneticPr fontId="51"/>
  </si>
  <si>
    <t>【自治体の皆様へ】</t>
    <rPh sb="1" eb="4">
      <t>ジチタイ</t>
    </rPh>
    <rPh sb="5" eb="7">
      <t>ミナサマ</t>
    </rPh>
    <phoneticPr fontId="5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</si>
  <si>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51"/>
  </si>
  <si>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51"/>
  </si>
  <si>
    <t>ー</t>
    <phoneticPr fontId="51"/>
  </si>
  <si>
    <t>介護福祉士</t>
    <rPh sb="0" eb="2">
      <t>カイゴ</t>
    </rPh>
    <rPh sb="2" eb="5">
      <t>フクシシ</t>
    </rPh>
    <phoneticPr fontId="51"/>
  </si>
  <si>
    <t>小規模多機能型サービス等計画作成担当者研修修了</t>
    <phoneticPr fontId="51"/>
  </si>
  <si>
    <t>准看護師</t>
    <rPh sb="0" eb="4">
      <t>ジュンカンゴシ</t>
    </rPh>
    <phoneticPr fontId="51"/>
  </si>
  <si>
    <t>みなし措置</t>
    <rPh sb="3" eb="5">
      <t>ソチ</t>
    </rPh>
    <phoneticPr fontId="51"/>
  </si>
  <si>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2"/>
  </si>
  <si>
    <t>看護師</t>
    <rPh sb="0" eb="3">
      <t>カンゴシ</t>
    </rPh>
    <phoneticPr fontId="5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</si>
  <si>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51"/>
  </si>
  <si>
    <t>資格</t>
    <rPh sb="0" eb="2">
      <t>シカク</t>
    </rPh>
    <phoneticPr fontId="51"/>
  </si>
  <si>
    <t>２．職種名・資格名称</t>
    <rPh sb="2" eb="4">
      <t>ショクシュ</t>
    </rPh>
    <rPh sb="4" eb="5">
      <t>メイ</t>
    </rPh>
    <rPh sb="6" eb="8">
      <t>シカク</t>
    </rPh>
    <rPh sb="8" eb="10">
      <t>メイショウ</t>
    </rPh>
    <phoneticPr fontId="51"/>
  </si>
  <si>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51"/>
  </si>
  <si>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51"/>
  </si>
  <si>
    <t>（サテライト型）小規模多機能型居宅介護</t>
    <rPh sb="8" eb="11">
      <t>ショウキボ</t>
    </rPh>
    <rPh sb="11" eb="14">
      <t>タキノウ</t>
    </rPh>
    <rPh sb="14" eb="15">
      <t>ガタ</t>
    </rPh>
    <rPh sb="15" eb="17">
      <t>キョタク</t>
    </rPh>
    <rPh sb="17" eb="19">
      <t>カイゴ</t>
    </rPh>
    <phoneticPr fontId="5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</si>
  <si>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51"/>
  </si>
  <si>
    <t>介護予防小規模多機能型居宅介護</t>
    <rPh sb="0" eb="2">
      <t>カイゴ</t>
    </rPh>
    <rPh sb="2" eb="4">
      <t>ヨボウ</t>
    </rPh>
    <rPh sb="4" eb="7">
      <t>ショウキボ</t>
    </rPh>
    <rPh sb="7" eb="11">
      <t>タキノウガタ</t>
    </rPh>
    <rPh sb="11" eb="13">
      <t>キョタク</t>
    </rPh>
    <rPh sb="13" eb="15">
      <t>カイゴ</t>
    </rPh>
    <phoneticPr fontId="51"/>
  </si>
  <si>
    <t>サービス種別</t>
    <rPh sb="4" eb="6">
      <t>シュベツ</t>
    </rPh>
    <phoneticPr fontId="51"/>
  </si>
  <si>
    <t>１．サービス種別</t>
    <rPh sb="6" eb="8">
      <t>シュベツ</t>
    </rPh>
    <phoneticPr fontId="51"/>
  </si>
  <si>
    <t>（標準様式２）</t>
    <rPh sb="1" eb="3">
      <t>ヒョウジュン</t>
    </rPh>
    <phoneticPr fontId="5"/>
  </si>
  <si>
    <t>管 理 者 経 歴 書</t>
  </si>
  <si>
    <t>事業所又は施設の名称</t>
    <rPh sb="0" eb="3">
      <t>ジギョウショ</t>
    </rPh>
    <rPh sb="3" eb="4">
      <t>マタ</t>
    </rPh>
    <rPh sb="5" eb="7">
      <t>シセツ</t>
    </rPh>
    <rPh sb="8" eb="10">
      <t>メイショウ</t>
    </rPh>
    <phoneticPr fontId="5"/>
  </si>
  <si>
    <t>カナ</t>
    <phoneticPr fontId="5"/>
  </si>
  <si>
    <t>生年月日</t>
    <rPh sb="0" eb="2">
      <t>セイネン</t>
    </rPh>
    <rPh sb="2" eb="4">
      <t>ガッピ</t>
    </rPh>
    <phoneticPr fontId="5"/>
  </si>
  <si>
    <t>月</t>
    <rPh sb="0" eb="1">
      <t>ガツ</t>
    </rPh>
    <phoneticPr fontId="5"/>
  </si>
  <si>
    <t>氏名</t>
    <rPh sb="0" eb="2">
      <t>シメイ</t>
    </rPh>
    <phoneticPr fontId="5"/>
  </si>
  <si>
    <t>主 な 職 歴 等</t>
    <rPh sb="0" eb="1">
      <t>オモ</t>
    </rPh>
    <rPh sb="4" eb="5">
      <t>ショク</t>
    </rPh>
    <rPh sb="6" eb="7">
      <t>レキ</t>
    </rPh>
    <rPh sb="8" eb="9">
      <t>トウ</t>
    </rPh>
    <phoneticPr fontId="5"/>
  </si>
  <si>
    <t>年　月</t>
    <rPh sb="0" eb="1">
      <t>ネン</t>
    </rPh>
    <rPh sb="2" eb="3">
      <t>ガツ</t>
    </rPh>
    <phoneticPr fontId="5"/>
  </si>
  <si>
    <t>～</t>
    <phoneticPr fontId="5"/>
  </si>
  <si>
    <t>勤 務 先 等</t>
    <rPh sb="0" eb="1">
      <t>ツトム</t>
    </rPh>
    <rPh sb="2" eb="3">
      <t>ツトム</t>
    </rPh>
    <rPh sb="4" eb="5">
      <t>サキ</t>
    </rPh>
    <rPh sb="6" eb="7">
      <t>トウ</t>
    </rPh>
    <phoneticPr fontId="5"/>
  </si>
  <si>
    <t>職 務 内 容</t>
    <rPh sb="0" eb="1">
      <t>ショク</t>
    </rPh>
    <rPh sb="2" eb="3">
      <t>ツトム</t>
    </rPh>
    <rPh sb="4" eb="5">
      <t>ナイ</t>
    </rPh>
    <rPh sb="6" eb="7">
      <t>カタチ</t>
    </rPh>
    <phoneticPr fontId="5"/>
  </si>
  <si>
    <t>　別添</t>
    <rPh sb="1" eb="3">
      <t>ベッテン</t>
    </rPh>
    <phoneticPr fontId="5"/>
  </si>
  <si>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5"/>
  </si>
  <si>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</si>
  <si>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</si>
  <si>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</si>
  <si>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</si>
  <si>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</si>
  <si>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</si>
  <si>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</si>
  <si>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</si>
  <si>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</si>
  <si>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</si>
  <si>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</si>
  <si>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</si>
  <si>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</si>
  <si>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</si>
  <si>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</si>
  <si>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</si>
  <si>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</si>
  <si>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</si>
  <si>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</si>
  <si>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</si>
  <si>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（標準様式４）</t>
    <rPh sb="1" eb="3">
      <t>ヒョウジュン</t>
    </rPh>
    <phoneticPr fontId="5"/>
  </si>
  <si>
    <t>設備等一覧表</t>
    <phoneticPr fontId="5"/>
  </si>
  <si>
    <t>サービス種類　（</t>
    <rPh sb="4" eb="6">
      <t>シュルイ</t>
    </rPh>
    <phoneticPr fontId="5"/>
  </si>
  <si>
    <t>事業所名・施設名　（</t>
    <rPh sb="0" eb="3">
      <t>ジギョウショ</t>
    </rPh>
    <rPh sb="3" eb="4">
      <t>メイ</t>
    </rPh>
    <rPh sb="5" eb="7">
      <t>シセツ</t>
    </rPh>
    <rPh sb="7" eb="8">
      <t>メイ</t>
    </rPh>
    <phoneticPr fontId="5"/>
  </si>
  <si>
    <t>チェック欄</t>
    <rPh sb="4" eb="5">
      <t>ラン</t>
    </rPh>
    <phoneticPr fontId="5"/>
  </si>
  <si>
    <t>設備の種類</t>
    <rPh sb="0" eb="2">
      <t>セツビ</t>
    </rPh>
    <rPh sb="3" eb="5">
      <t>シュルイ</t>
    </rPh>
    <phoneticPr fontId="5"/>
  </si>
  <si>
    <t>設備基準上適合すべき項目</t>
    <rPh sb="0" eb="2">
      <t>セツビ</t>
    </rPh>
    <rPh sb="2" eb="4">
      <t>キジュン</t>
    </rPh>
    <rPh sb="4" eb="5">
      <t>ジョウ</t>
    </rPh>
    <rPh sb="5" eb="7">
      <t>テキゴウ</t>
    </rPh>
    <rPh sb="10" eb="12">
      <t>コウモク</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</si>
  <si>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</si>
  <si>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</si>
  <si>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</si>
  <si>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</si>
  <si>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</si>
  <si>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</si>
  <si>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</si>
  <si>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</si>
  <si>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</si>
  <si>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</si>
  <si>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</si>
  <si>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</si>
  <si>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（標準様式７）</t>
    <rPh sb="1" eb="3">
      <t>ヒョウジュン</t>
    </rPh>
    <rPh sb="3" eb="5">
      <t>ヨウシキ</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</si>
  <si>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</si>
  <si>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介護支援専門員番号</t>
    <rPh sb="0" eb="2">
      <t>カイゴ</t>
    </rPh>
    <rPh sb="2" eb="4">
      <t>シエン</t>
    </rPh>
    <rPh sb="4" eb="7">
      <t>センモンイン</t>
    </rPh>
    <rPh sb="7" eb="9">
      <t>バンゴウ</t>
    </rPh>
    <phoneticPr fontId="5"/>
  </si>
  <si>
    <t>氏　名</t>
    <rPh sb="0" eb="1">
      <t>シ</t>
    </rPh>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</si>
</sst>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
    <numFmt numFmtId="178" formatCode="0.0"/>
    <numFmt numFmtId="179" formatCode="h:mm;@"/>
  </numFmts>
  <fonts count="83">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2"/>
      <name val="HGSｺﾞｼｯｸM"/>
      <family val="3"/>
      <charset val="128"/>
    </font>
    <font>
      <sz val="11"/>
      <name val="HGSｺﾞｼｯｸM"/>
      <family val="3"/>
      <charset val="128"/>
    </font>
    <font>
      <sz val="10"/>
      <name val="HGSｺﾞｼｯｸM"/>
      <family val="3"/>
      <charset val="128"/>
    </font>
    <font>
      <sz val="14"/>
      <name val="HGSｺﾞｼｯｸM"/>
      <family val="3"/>
      <charset val="128"/>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4"/>
      <name val="HGSｺﾞｼｯｸM"/>
      <family val="3"/>
      <charset val="128"/>
    </font>
    <font>
      <b/>
      <sz val="12"/>
      <color rgb="FFFF0000"/>
      <name val="HGSｺﾞｼｯｸM"/>
      <family val="3"/>
      <charset val="128"/>
    </font>
    <font>
      <sz val="16"/>
      <color theme="1"/>
      <name val="ＭＳ Ｐゴシック"/>
      <family val="2"/>
      <charset val="128"/>
      <scheme val="minor"/>
    </font>
    <font>
      <b/>
      <sz val="12"/>
      <color rgb="FF000000"/>
      <name val="ＭＳ Ｐゴシック"/>
      <family val="3"/>
      <charset val="128"/>
      <scheme val="minor"/>
    </font>
    <font>
      <sz val="9"/>
      <color rgb="FF000000"/>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tint="-4.9989318521683403E-2"/>
        <bgColor indexed="64"/>
      </patternFill>
    </fill>
  </fills>
  <borders count="2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thin">
        <color indexed="64"/>
      </bottom>
      <diagonal/>
    </border>
    <border diagonalUp="1">
      <left/>
      <right style="thin">
        <color rgb="FF000000"/>
      </right>
      <top style="thin">
        <color rgb="FF000000"/>
      </top>
      <bottom/>
      <diagonal style="thin">
        <color rgb="FF000000"/>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double">
        <color indexed="64"/>
      </left>
      <right/>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5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4" fillId="0" borderId="0"/>
    <xf numFmtId="0" fontId="49" fillId="0" borderId="0" applyNumberFormat="0" applyFill="0" applyBorder="0" applyAlignment="0" applyProtection="0"/>
    <xf numFmtId="0" fontId="56" fillId="0" borderId="0"/>
    <xf numFmtId="38" fontId="1" fillId="0" borderId="0" applyFont="0" applyFill="0" applyBorder="0" applyAlignment="0" applyProtection="0">
      <alignment vertical="center"/>
    </xf>
    <xf numFmtId="0" fontId="2" fillId="0" borderId="0">
      <alignment vertical="center"/>
    </xf>
  </cellStyleXfs>
  <cellXfs count="1056">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1" fillId="24" borderId="0" xfId="53" applyFont="1" applyFill="1" applyAlignment="1">
      <alignment horizontal="left" vertical="top"/>
    </xf>
    <xf numFmtId="0" fontId="28" fillId="24" borderId="0" xfId="53" applyFont="1" applyFill="1" applyAlignment="1">
      <alignment horizontal="left"/>
    </xf>
    <xf numFmtId="0" fontId="31" fillId="24" borderId="0" xfId="53" applyFont="1" applyFill="1" applyAlignment="1">
      <alignment horizontal="left" vertical="center"/>
    </xf>
    <xf numFmtId="0" fontId="32" fillId="24" borderId="0" xfId="53" applyFont="1" applyFill="1" applyAlignment="1">
      <alignment vertical="center" wrapText="1"/>
    </xf>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53" applyFont="1" applyFill="1" applyAlignment="1">
      <alignment horizontal="left" vertical="top" wrapText="1" indent="4"/>
    </xf>
    <xf numFmtId="0" fontId="28" fillId="24" borderId="0" xfId="53" applyFont="1" applyFill="1" applyAlignment="1">
      <alignment horizontal="left" vertical="top" wrapText="1"/>
    </xf>
    <xf numFmtId="0" fontId="28" fillId="24" borderId="0" xfId="53" applyFont="1" applyFill="1" applyAlignment="1">
      <alignment horizontal="left" vertical="top" indent="8"/>
    </xf>
    <xf numFmtId="0" fontId="30" fillId="24" borderId="0" xfId="53" applyFont="1" applyFill="1" applyAlignment="1">
      <alignment horizontal="left" wrapText="1"/>
    </xf>
    <xf numFmtId="0" fontId="35" fillId="24" borderId="0" xfId="43" applyFont="1" applyFill="1" applyAlignment="1">
      <alignment vertical="center"/>
    </xf>
    <xf numFmtId="0" fontId="36" fillId="24" borderId="0" xfId="43" applyFont="1" applyFill="1" applyAlignment="1">
      <alignment vertical="center"/>
    </xf>
    <xf numFmtId="0" fontId="35" fillId="24" borderId="0" xfId="43" applyFont="1" applyFill="1" applyBorder="1" applyAlignment="1">
      <alignment vertical="center"/>
    </xf>
    <xf numFmtId="0" fontId="37" fillId="24" borderId="0" xfId="43" applyFont="1" applyFill="1" applyAlignment="1">
      <alignment vertical="center"/>
    </xf>
    <xf numFmtId="0" fontId="35" fillId="24" borderId="0" xfId="46" applyFont="1" applyFill="1" applyAlignment="1">
      <alignment vertical="center"/>
    </xf>
    <xf numFmtId="0" fontId="35" fillId="24" borderId="0" xfId="43" applyFont="1" applyFill="1" applyAlignment="1">
      <alignment vertical="top"/>
    </xf>
    <xf numFmtId="0" fontId="35" fillId="24" borderId="14" xfId="46" applyFont="1" applyFill="1" applyBorder="1" applyAlignment="1">
      <alignment vertical="center" wrapText="1"/>
    </xf>
    <xf numFmtId="49" fontId="38"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0" fontId="37" fillId="24" borderId="0" xfId="0" applyFont="1" applyFill="1" applyAlignment="1">
      <alignment vertical="center"/>
    </xf>
    <xf numFmtId="0" fontId="38" fillId="24" borderId="14" xfId="43" applyFont="1" applyFill="1" applyBorder="1" applyAlignment="1">
      <alignment vertical="center" wrapText="1"/>
    </xf>
    <xf numFmtId="0" fontId="38" fillId="24" borderId="10" xfId="43" applyFont="1" applyFill="1" applyBorder="1" applyAlignment="1">
      <alignment vertical="center" wrapText="1"/>
    </xf>
    <xf numFmtId="0" fontId="35" fillId="24" borderId="19" xfId="43" applyFont="1" applyFill="1" applyBorder="1" applyAlignment="1">
      <alignment vertical="center"/>
    </xf>
    <xf numFmtId="0" fontId="35" fillId="24" borderId="10" xfId="43" applyFont="1" applyFill="1" applyBorder="1" applyAlignment="1">
      <alignment vertical="center"/>
    </xf>
    <xf numFmtId="0" fontId="35" fillId="24" borderId="11" xfId="43" applyFont="1" applyFill="1" applyBorder="1" applyAlignment="1">
      <alignment vertical="center"/>
    </xf>
    <xf numFmtId="0" fontId="39" fillId="24" borderId="19" xfId="43" applyFont="1" applyFill="1" applyBorder="1" applyAlignment="1">
      <alignment vertical="center"/>
    </xf>
    <xf numFmtId="0" fontId="40" fillId="24" borderId="10" xfId="43" applyFont="1" applyFill="1" applyBorder="1" applyAlignment="1">
      <alignment vertical="center"/>
    </xf>
    <xf numFmtId="0" fontId="40" fillId="24" borderId="12" xfId="43" applyFont="1" applyFill="1" applyBorder="1" applyAlignment="1">
      <alignment vertical="center"/>
    </xf>
    <xf numFmtId="0" fontId="35" fillId="24" borderId="12" xfId="42" applyFont="1" applyFill="1" applyBorder="1" applyAlignment="1">
      <alignment vertical="center"/>
    </xf>
    <xf numFmtId="0" fontId="35" fillId="24" borderId="18" xfId="42" applyFont="1" applyFill="1" applyBorder="1" applyAlignment="1">
      <alignment vertical="center"/>
    </xf>
    <xf numFmtId="0" fontId="35" fillId="24" borderId="23" xfId="43" applyFont="1" applyFill="1" applyBorder="1" applyAlignment="1">
      <alignment horizontal="center" vertical="center"/>
    </xf>
    <xf numFmtId="0" fontId="35" fillId="24" borderId="24" xfId="43" applyFont="1" applyFill="1" applyBorder="1" applyAlignment="1">
      <alignment horizontal="center" vertical="center"/>
    </xf>
    <xf numFmtId="0" fontId="35" fillId="24" borderId="25" xfId="43" applyFont="1" applyFill="1" applyBorder="1" applyAlignment="1">
      <alignment horizontal="center" vertical="center"/>
    </xf>
    <xf numFmtId="0" fontId="35" fillId="24" borderId="26" xfId="43" applyFont="1" applyFill="1" applyBorder="1" applyAlignment="1">
      <alignment horizontal="center" vertical="center"/>
    </xf>
    <xf numFmtId="0" fontId="39" fillId="24" borderId="10" xfId="43" applyFont="1" applyFill="1" applyBorder="1" applyAlignment="1">
      <alignment vertical="center"/>
    </xf>
    <xf numFmtId="49" fontId="37" fillId="0" borderId="51" xfId="46" applyNumberFormat="1" applyFont="1" applyBorder="1" applyAlignment="1">
      <alignment horizontal="center" vertical="center"/>
    </xf>
    <xf numFmtId="49" fontId="37" fillId="0" borderId="52" xfId="46" applyNumberFormat="1" applyFont="1" applyBorder="1" applyAlignment="1">
      <alignment horizontal="center" vertical="center"/>
    </xf>
    <xf numFmtId="0" fontId="35" fillId="24" borderId="32" xfId="43" applyFont="1" applyFill="1" applyBorder="1" applyAlignment="1">
      <alignment vertical="center"/>
    </xf>
    <xf numFmtId="0" fontId="35" fillId="24" borderId="33" xfId="43" applyFont="1" applyFill="1" applyBorder="1" applyAlignment="1">
      <alignment vertical="center"/>
    </xf>
    <xf numFmtId="0" fontId="35" fillId="24" borderId="16" xfId="43" applyFont="1" applyFill="1" applyBorder="1" applyAlignment="1">
      <alignment vertical="center"/>
    </xf>
    <xf numFmtId="0" fontId="35" fillId="24" borderId="10" xfId="43" applyFont="1" applyFill="1" applyBorder="1" applyAlignment="1">
      <alignment horizontal="center" vertical="center" textRotation="255" wrapText="1"/>
    </xf>
    <xf numFmtId="0" fontId="35" fillId="24" borderId="11" xfId="43" applyFont="1" applyFill="1" applyBorder="1" applyAlignment="1">
      <alignment horizontal="center" vertical="center" textRotation="255" wrapText="1"/>
    </xf>
    <xf numFmtId="0" fontId="41" fillId="24" borderId="0" xfId="42" applyFont="1" applyFill="1" applyBorder="1" applyAlignment="1">
      <alignment horizontal="left" vertical="center" shrinkToFit="1"/>
    </xf>
    <xf numFmtId="0" fontId="35" fillId="24" borderId="0" xfId="46" applyFont="1" applyFill="1" applyAlignment="1">
      <alignment vertical="center" wrapText="1"/>
    </xf>
    <xf numFmtId="0" fontId="37" fillId="24" borderId="52" xfId="43" applyFont="1" applyFill="1" applyBorder="1" applyAlignment="1">
      <alignment vertical="center"/>
    </xf>
    <xf numFmtId="0" fontId="37" fillId="24" borderId="53" xfId="43" applyFont="1" applyFill="1" applyBorder="1" applyAlignment="1">
      <alignment vertical="center"/>
    </xf>
    <xf numFmtId="0" fontId="35" fillId="24" borderId="14" xfId="46" applyFont="1" applyFill="1" applyBorder="1" applyAlignment="1">
      <alignment horizontal="center" vertical="center" wrapText="1"/>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176" fontId="35" fillId="24" borderId="10" xfId="43" applyNumberFormat="1"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20" xfId="43" applyFont="1" applyFill="1" applyBorder="1" applyAlignment="1">
      <alignment vertical="center"/>
    </xf>
    <xf numFmtId="0" fontId="35" fillId="24" borderId="12" xfId="43" applyFont="1" applyFill="1" applyBorder="1" applyAlignment="1">
      <alignment vertical="center"/>
    </xf>
    <xf numFmtId="0" fontId="35" fillId="24" borderId="18" xfId="43" applyFont="1" applyFill="1" applyBorder="1" applyAlignment="1">
      <alignment vertical="center"/>
    </xf>
    <xf numFmtId="0" fontId="35" fillId="24" borderId="16" xfId="43" applyFont="1" applyFill="1" applyBorder="1" applyAlignment="1">
      <alignment horizontal="left" vertical="center"/>
    </xf>
    <xf numFmtId="0" fontId="35" fillId="24" borderId="0" xfId="46" applyFont="1" applyFill="1" applyAlignment="1">
      <alignment horizontal="left" vertical="center" wrapText="1"/>
    </xf>
    <xf numFmtId="0" fontId="35" fillId="24" borderId="19" xfId="43" applyFont="1" applyFill="1" applyBorder="1" applyAlignment="1">
      <alignment horizontal="left" vertical="center"/>
    </xf>
    <xf numFmtId="0" fontId="35" fillId="24" borderId="0" xfId="43" applyFont="1" applyFill="1" applyBorder="1" applyAlignment="1">
      <alignment horizontal="center" vertical="center"/>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0" xfId="46" applyFont="1" applyFill="1" applyAlignment="1">
      <alignment horizontal="center" vertical="center" wrapText="1"/>
    </xf>
    <xf numFmtId="0" fontId="33" fillId="24" borderId="0" xfId="53" applyFont="1" applyFill="1" applyAlignment="1">
      <alignment horizontal="left" vertical="top"/>
    </xf>
    <xf numFmtId="0" fontId="33" fillId="24" borderId="0" xfId="53" applyFont="1" applyFill="1" applyAlignment="1">
      <alignment horizontal="left" vertical="center"/>
    </xf>
    <xf numFmtId="0" fontId="33" fillId="24" borderId="0" xfId="53" applyFont="1" applyFill="1" applyAlignment="1">
      <alignment horizontal="left" vertical="top" indent="5"/>
    </xf>
    <xf numFmtId="0" fontId="43" fillId="24" borderId="0" xfId="53" applyFont="1" applyFill="1" applyAlignment="1">
      <alignment vertical="center" wrapText="1"/>
    </xf>
    <xf numFmtId="0" fontId="35" fillId="24" borderId="0" xfId="46" applyFont="1" applyFill="1" applyBorder="1" applyAlignment="1">
      <alignment horizontal="center" vertical="center" wrapText="1"/>
    </xf>
    <xf numFmtId="49" fontId="43" fillId="24" borderId="10" xfId="53" applyNumberFormat="1" applyFont="1" applyFill="1" applyBorder="1" applyAlignment="1">
      <alignment vertical="center" wrapText="1"/>
    </xf>
    <xf numFmtId="0" fontId="43" fillId="24" borderId="0" xfId="53" applyFont="1" applyFill="1" applyBorder="1" applyAlignment="1">
      <alignment vertical="center" wrapText="1"/>
    </xf>
    <xf numFmtId="0" fontId="33" fillId="24" borderId="77" xfId="53" applyFont="1" applyFill="1" applyBorder="1" applyAlignment="1">
      <alignment vertical="center" wrapText="1"/>
    </xf>
    <xf numFmtId="0" fontId="33" fillId="24" borderId="88" xfId="53" applyFont="1" applyFill="1" applyBorder="1" applyAlignment="1">
      <alignment horizontal="left" vertical="top"/>
    </xf>
    <xf numFmtId="0" fontId="33" fillId="24" borderId="19" xfId="53" applyFont="1" applyFill="1" applyBorder="1" applyAlignment="1">
      <alignment horizontal="left" vertical="top"/>
    </xf>
    <xf numFmtId="0" fontId="33" fillId="24" borderId="10" xfId="53" applyFont="1" applyFill="1" applyBorder="1" applyAlignment="1">
      <alignment horizontal="left" vertical="top"/>
    </xf>
    <xf numFmtId="49" fontId="43" fillId="24" borderId="42" xfId="53" applyNumberFormat="1" applyFont="1" applyFill="1" applyBorder="1" applyAlignment="1">
      <alignment vertical="center" wrapText="1"/>
    </xf>
    <xf numFmtId="0" fontId="43" fillId="24" borderId="42" xfId="53" applyFont="1" applyFill="1" applyBorder="1" applyAlignment="1">
      <alignment vertical="center" wrapText="1"/>
    </xf>
    <xf numFmtId="0" fontId="33" fillId="24" borderId="0" xfId="53" applyFont="1" applyFill="1" applyAlignment="1">
      <alignment horizontal="left" vertical="top" wrapText="1" indent="4"/>
    </xf>
    <xf numFmtId="0" fontId="33" fillId="24" borderId="0" xfId="53" applyFont="1" applyFill="1" applyAlignment="1">
      <alignment horizontal="left" vertical="top" wrapText="1"/>
    </xf>
    <xf numFmtId="0" fontId="33" fillId="24" borderId="0" xfId="53" applyFont="1" applyFill="1" applyAlignment="1">
      <alignment horizontal="left" vertical="top" indent="8"/>
    </xf>
    <xf numFmtId="0" fontId="43" fillId="24" borderId="10" xfId="53" applyFont="1" applyFill="1" applyBorder="1" applyAlignment="1">
      <alignment vertical="center" wrapText="1"/>
    </xf>
    <xf numFmtId="0" fontId="33" fillId="24" borderId="77" xfId="53" applyFont="1" applyFill="1" applyBorder="1" applyAlignment="1">
      <alignment horizontal="center" vertical="center" wrapText="1"/>
    </xf>
    <xf numFmtId="0" fontId="35" fillId="24" borderId="0" xfId="46" applyFont="1" applyFill="1" applyBorder="1" applyAlignment="1">
      <alignment horizontal="left" vertical="center" wrapText="1"/>
    </xf>
    <xf numFmtId="0" fontId="31" fillId="24" borderId="0" xfId="53" applyFont="1" applyFill="1" applyAlignment="1">
      <alignment horizontal="left" vertical="top"/>
    </xf>
    <xf numFmtId="0" fontId="28" fillId="24" borderId="0" xfId="53" applyFont="1" applyFill="1" applyAlignment="1">
      <alignment horizontal="left" vertical="center"/>
    </xf>
    <xf numFmtId="0" fontId="47" fillId="24" borderId="0" xfId="53" applyFont="1" applyFill="1" applyAlignment="1">
      <alignment horizontal="left" vertical="center"/>
    </xf>
    <xf numFmtId="0" fontId="48" fillId="24" borderId="0" xfId="53" applyFont="1" applyFill="1" applyAlignment="1">
      <alignment horizontal="left" vertical="center"/>
    </xf>
    <xf numFmtId="0" fontId="48" fillId="24" borderId="0" xfId="53" applyFont="1" applyFill="1" applyAlignment="1">
      <alignment vertical="center"/>
    </xf>
    <xf numFmtId="0" fontId="48" fillId="24" borderId="0" xfId="53" applyFont="1" applyFill="1" applyAlignment="1">
      <alignment horizontal="center" vertical="center"/>
    </xf>
    <xf numFmtId="0" fontId="48" fillId="24" borderId="18" xfId="53" applyFont="1" applyFill="1" applyBorder="1" applyAlignment="1">
      <alignment vertical="center"/>
    </xf>
    <xf numFmtId="0" fontId="48" fillId="24" borderId="20" xfId="53" applyFont="1" applyFill="1" applyBorder="1" applyAlignment="1">
      <alignment horizontal="center" vertical="center"/>
    </xf>
    <xf numFmtId="0" fontId="48" fillId="24" borderId="15" xfId="53" applyFont="1" applyFill="1" applyBorder="1" applyAlignment="1">
      <alignment vertical="center"/>
    </xf>
    <xf numFmtId="0" fontId="48" fillId="24" borderId="13" xfId="53" applyFont="1" applyFill="1" applyBorder="1" applyAlignment="1">
      <alignment horizontal="center" vertical="center"/>
    </xf>
    <xf numFmtId="0" fontId="48" fillId="24" borderId="21" xfId="53" applyFont="1" applyFill="1" applyBorder="1" applyAlignment="1">
      <alignment horizontal="center" vertical="center"/>
    </xf>
    <xf numFmtId="0" fontId="48" fillId="24" borderId="21" xfId="53" applyFont="1" applyFill="1" applyBorder="1" applyAlignment="1">
      <alignment horizontal="left" vertical="center"/>
    </xf>
    <xf numFmtId="0" fontId="52" fillId="24" borderId="0" xfId="53" applyFont="1" applyFill="1" applyAlignment="1">
      <alignment horizontal="left" vertical="center"/>
    </xf>
    <xf numFmtId="0" fontId="53" fillId="24" borderId="0" xfId="53" applyFont="1" applyFill="1" applyBorder="1" applyAlignment="1">
      <alignment horizontal="left" vertical="top"/>
    </xf>
    <xf numFmtId="0" fontId="54" fillId="24" borderId="0" xfId="53" applyFont="1" applyFill="1" applyBorder="1" applyAlignment="1">
      <alignment horizontal="center" vertical="center"/>
    </xf>
    <xf numFmtId="0" fontId="32" fillId="24" borderId="0" xfId="53" applyFont="1" applyFill="1" applyBorder="1" applyAlignment="1">
      <alignment vertical="center"/>
    </xf>
    <xf numFmtId="0" fontId="32" fillId="24" borderId="0" xfId="53" applyFont="1" applyFill="1" applyBorder="1" applyAlignment="1">
      <alignment horizontal="right" vertical="center"/>
    </xf>
    <xf numFmtId="0" fontId="32" fillId="24" borderId="0" xfId="53" applyFont="1" applyFill="1" applyBorder="1" applyAlignment="1">
      <alignment horizontal="center" vertical="center"/>
    </xf>
    <xf numFmtId="0" fontId="32" fillId="24" borderId="0" xfId="53" applyFont="1" applyFill="1" applyBorder="1" applyAlignment="1">
      <alignment horizontal="left" vertical="center"/>
    </xf>
    <xf numFmtId="0" fontId="31" fillId="24" borderId="0" xfId="53" applyFont="1" applyFill="1" applyBorder="1" applyAlignment="1"/>
    <xf numFmtId="0" fontId="53" fillId="24" borderId="0" xfId="53" applyFont="1" applyFill="1" applyBorder="1" applyAlignment="1">
      <alignment horizontal="left"/>
    </xf>
    <xf numFmtId="0" fontId="30" fillId="24" borderId="0" xfId="53" applyFont="1" applyFill="1" applyBorder="1" applyAlignment="1">
      <alignment horizontal="right" vertical="top"/>
    </xf>
    <xf numFmtId="0" fontId="53" fillId="24" borderId="12" xfId="53" applyFont="1" applyFill="1" applyBorder="1" applyAlignment="1"/>
    <xf numFmtId="0" fontId="32" fillId="24" borderId="0" xfId="53" applyFont="1" applyFill="1" applyBorder="1" applyAlignment="1">
      <alignment horizontal="center" vertical="top"/>
    </xf>
    <xf numFmtId="0" fontId="28" fillId="24" borderId="0" xfId="53" applyFont="1" applyFill="1" applyBorder="1" applyAlignment="1">
      <alignment vertical="top"/>
    </xf>
    <xf numFmtId="0" fontId="28" fillId="24" borderId="0" xfId="53" applyFont="1" applyFill="1" applyBorder="1" applyAlignment="1">
      <alignment vertical="top" wrapText="1"/>
    </xf>
    <xf numFmtId="0" fontId="55" fillId="24" borderId="0" xfId="53" applyFont="1" applyFill="1" applyBorder="1" applyAlignment="1">
      <alignment horizontal="left" vertical="top"/>
    </xf>
    <xf numFmtId="0" fontId="53" fillId="24" borderId="21" xfId="53" applyFont="1" applyFill="1" applyBorder="1" applyAlignment="1">
      <alignment horizontal="center" vertical="center"/>
    </xf>
    <xf numFmtId="0" fontId="56" fillId="0" borderId="0" xfId="56"/>
    <xf numFmtId="0" fontId="58" fillId="0" borderId="0" xfId="56" applyFont="1" applyAlignment="1">
      <alignment wrapText="1"/>
    </xf>
    <xf numFmtId="0" fontId="58" fillId="0" borderId="13" xfId="56" applyFont="1" applyBorder="1" applyAlignment="1">
      <alignment vertical="top"/>
    </xf>
    <xf numFmtId="0" fontId="45" fillId="0" borderId="15" xfId="56" applyFont="1" applyBorder="1" applyAlignment="1">
      <alignment vertical="top" wrapText="1"/>
    </xf>
    <xf numFmtId="0" fontId="45" fillId="0" borderId="16" xfId="56" applyFont="1" applyBorder="1" applyAlignment="1">
      <alignment vertical="top"/>
    </xf>
    <xf numFmtId="0" fontId="58" fillId="0" borderId="17" xfId="56" applyFont="1" applyBorder="1" applyAlignment="1">
      <alignment vertical="top" wrapText="1"/>
    </xf>
    <xf numFmtId="0" fontId="45" fillId="0" borderId="17" xfId="56" applyFont="1" applyBorder="1" applyAlignment="1">
      <alignment vertical="top" wrapText="1"/>
    </xf>
    <xf numFmtId="0" fontId="45" fillId="0" borderId="20" xfId="56" applyFont="1" applyBorder="1" applyAlignment="1">
      <alignment vertical="top"/>
    </xf>
    <xf numFmtId="0" fontId="58" fillId="0" borderId="18" xfId="56" applyFont="1" applyBorder="1" applyAlignment="1">
      <alignment vertical="top" wrapText="1"/>
    </xf>
    <xf numFmtId="0" fontId="58" fillId="0" borderId="0" xfId="56" applyFont="1"/>
    <xf numFmtId="0" fontId="58" fillId="0" borderId="20" xfId="56" applyFont="1" applyBorder="1" applyAlignment="1">
      <alignment vertical="top"/>
    </xf>
    <xf numFmtId="0" fontId="59" fillId="0" borderId="0" xfId="47" applyFont="1">
      <alignment vertical="center"/>
    </xf>
    <xf numFmtId="0" fontId="59" fillId="0" borderId="0" xfId="47" applyFont="1" applyAlignment="1">
      <alignment horizontal="left" vertical="center"/>
    </xf>
    <xf numFmtId="0" fontId="59" fillId="0" borderId="0" xfId="47" applyFont="1" applyFill="1">
      <alignment vertical="center"/>
    </xf>
    <xf numFmtId="0" fontId="59" fillId="0" borderId="0" xfId="47" applyFont="1" applyFill="1" applyAlignment="1">
      <alignment horizontal="left" vertical="center"/>
    </xf>
    <xf numFmtId="0" fontId="59" fillId="0" borderId="0" xfId="47" applyFont="1" applyFill="1" applyAlignment="1">
      <alignment vertical="center" textRotation="90"/>
    </xf>
    <xf numFmtId="0" fontId="59" fillId="0" borderId="0" xfId="47" applyFont="1" applyAlignment="1">
      <alignment horizontal="left" vertical="center" wrapText="1"/>
    </xf>
    <xf numFmtId="0" fontId="59" fillId="0" borderId="0" xfId="47" applyFont="1" applyFill="1" applyAlignment="1">
      <alignment horizontal="left" vertical="center" wrapText="1"/>
    </xf>
    <xf numFmtId="0" fontId="60" fillId="0" borderId="0" xfId="47" applyFont="1">
      <alignment vertical="center"/>
    </xf>
    <xf numFmtId="0" fontId="60" fillId="0" borderId="0" xfId="47" applyFont="1" applyAlignment="1">
      <alignment horizontal="right" vertical="center"/>
    </xf>
    <xf numFmtId="0" fontId="60" fillId="0" borderId="0" xfId="47" applyFont="1" applyBorder="1">
      <alignment vertical="center"/>
    </xf>
    <xf numFmtId="0" fontId="61" fillId="0" borderId="0" xfId="47" applyFont="1">
      <alignment vertical="center"/>
    </xf>
    <xf numFmtId="177" fontId="62" fillId="0" borderId="111" xfId="47" applyNumberFormat="1" applyFont="1" applyBorder="1" applyAlignment="1">
      <alignment horizontal="center" vertical="center" shrinkToFit="1"/>
    </xf>
    <xf numFmtId="177" fontId="62" fillId="0" borderId="112" xfId="47" applyNumberFormat="1" applyFont="1" applyBorder="1" applyAlignment="1">
      <alignment horizontal="center" vertical="center" shrinkToFit="1"/>
    </xf>
    <xf numFmtId="177" fontId="62" fillId="0" borderId="113" xfId="47" applyNumberFormat="1" applyFont="1" applyBorder="1" applyAlignment="1">
      <alignment horizontal="center" vertical="center" shrinkToFit="1"/>
    </xf>
    <xf numFmtId="177" fontId="62" fillId="0" borderId="114" xfId="47" applyNumberFormat="1" applyFont="1" applyBorder="1" applyAlignment="1">
      <alignment horizontal="center" vertical="center" shrinkToFit="1"/>
    </xf>
    <xf numFmtId="177" fontId="62" fillId="0" borderId="115" xfId="47" applyNumberFormat="1" applyFont="1" applyBorder="1" applyAlignment="1">
      <alignment horizontal="center" vertical="center" shrinkToFit="1"/>
    </xf>
    <xf numFmtId="177" fontId="62" fillId="0" borderId="120" xfId="47" applyNumberFormat="1" applyFont="1" applyBorder="1" applyAlignment="1">
      <alignment horizontal="center" vertical="center" shrinkToFit="1"/>
    </xf>
    <xf numFmtId="177" fontId="62" fillId="0" borderId="121" xfId="47" applyNumberFormat="1" applyFont="1" applyBorder="1" applyAlignment="1">
      <alignment horizontal="center" vertical="center" shrinkToFit="1"/>
    </xf>
    <xf numFmtId="177" fontId="62" fillId="0" borderId="58" xfId="47" applyNumberFormat="1" applyFont="1" applyBorder="1" applyAlignment="1">
      <alignment horizontal="center" vertical="center" shrinkToFit="1"/>
    </xf>
    <xf numFmtId="177" fontId="62" fillId="27" borderId="126" xfId="47" applyNumberFormat="1" applyFont="1" applyFill="1" applyBorder="1" applyAlignment="1" applyProtection="1">
      <alignment horizontal="center" vertical="center" shrinkToFit="1"/>
      <protection locked="0"/>
    </xf>
    <xf numFmtId="177" fontId="62" fillId="27" borderId="120" xfId="47" applyNumberFormat="1" applyFont="1" applyFill="1" applyBorder="1" applyAlignment="1" applyProtection="1">
      <alignment horizontal="center" vertical="center" shrinkToFit="1"/>
      <protection locked="0"/>
    </xf>
    <xf numFmtId="177" fontId="62" fillId="27" borderId="56" xfId="47" applyNumberFormat="1" applyFont="1" applyFill="1" applyBorder="1" applyAlignment="1" applyProtection="1">
      <alignment horizontal="center" vertical="center" shrinkToFit="1"/>
      <protection locked="0"/>
    </xf>
    <xf numFmtId="177" fontId="62" fillId="27" borderId="58" xfId="47" applyNumberFormat="1" applyFont="1" applyFill="1" applyBorder="1" applyAlignment="1" applyProtection="1">
      <alignment horizontal="center" vertical="center" shrinkToFit="1"/>
      <protection locked="0"/>
    </xf>
    <xf numFmtId="177" fontId="62" fillId="27" borderId="121" xfId="47" applyNumberFormat="1" applyFont="1" applyFill="1" applyBorder="1" applyAlignment="1" applyProtection="1">
      <alignment horizontal="center" vertical="center" shrinkToFit="1"/>
      <protection locked="0"/>
    </xf>
    <xf numFmtId="177" fontId="62" fillId="27" borderId="123" xfId="47" applyNumberFormat="1" applyFont="1" applyFill="1" applyBorder="1" applyAlignment="1" applyProtection="1">
      <alignment horizontal="center" vertical="center" shrinkToFit="1"/>
      <protection locked="0"/>
    </xf>
    <xf numFmtId="177" fontId="62" fillId="27" borderId="122" xfId="47" applyNumberFormat="1" applyFont="1" applyFill="1" applyBorder="1" applyAlignment="1" applyProtection="1">
      <alignment horizontal="center" vertical="center" shrinkToFit="1"/>
      <protection locked="0"/>
    </xf>
    <xf numFmtId="177" fontId="62" fillId="27" borderId="132" xfId="47" applyNumberFormat="1" applyFont="1" applyFill="1" applyBorder="1" applyAlignment="1" applyProtection="1">
      <alignment horizontal="center" vertical="center" shrinkToFit="1"/>
      <protection locked="0"/>
    </xf>
    <xf numFmtId="177" fontId="62" fillId="27" borderId="133" xfId="47" applyNumberFormat="1" applyFont="1" applyFill="1" applyBorder="1" applyAlignment="1" applyProtection="1">
      <alignment horizontal="center" vertical="center" shrinkToFit="1"/>
      <protection locked="0"/>
    </xf>
    <xf numFmtId="177" fontId="62" fillId="27" borderId="134" xfId="47" applyNumberFormat="1" applyFont="1" applyFill="1" applyBorder="1" applyAlignment="1" applyProtection="1">
      <alignment horizontal="center" vertical="center" shrinkToFit="1"/>
      <protection locked="0"/>
    </xf>
    <xf numFmtId="177" fontId="62" fillId="27" borderId="135" xfId="47" applyNumberFormat="1" applyFont="1" applyFill="1" applyBorder="1" applyAlignment="1" applyProtection="1">
      <alignment horizontal="center" vertical="center" shrinkToFit="1"/>
      <protection locked="0"/>
    </xf>
    <xf numFmtId="177" fontId="62" fillId="27" borderId="136" xfId="47" applyNumberFormat="1" applyFont="1" applyFill="1" applyBorder="1" applyAlignment="1" applyProtection="1">
      <alignment horizontal="center" vertical="center" shrinkToFit="1"/>
      <protection locked="0"/>
    </xf>
    <xf numFmtId="177" fontId="64" fillId="0" borderId="120" xfId="47" applyNumberFormat="1" applyFont="1" applyBorder="1" applyAlignment="1">
      <alignment horizontal="center" vertical="center" shrinkToFit="1"/>
    </xf>
    <xf numFmtId="177" fontId="64" fillId="0" borderId="123" xfId="47" applyNumberFormat="1" applyFont="1" applyBorder="1" applyAlignment="1">
      <alignment horizontal="center" vertical="center" shrinkToFit="1"/>
    </xf>
    <xf numFmtId="177" fontId="64" fillId="0" borderId="122" xfId="47" applyNumberFormat="1" applyFont="1" applyBorder="1" applyAlignment="1">
      <alignment horizontal="center" vertical="center" shrinkToFit="1"/>
    </xf>
    <xf numFmtId="0" fontId="61" fillId="0" borderId="50" xfId="47" applyFont="1" applyBorder="1" applyAlignment="1">
      <alignment horizontal="center" vertical="center"/>
    </xf>
    <xf numFmtId="0" fontId="61" fillId="0" borderId="44" xfId="47" applyFont="1" applyBorder="1" applyAlignment="1">
      <alignment vertical="center"/>
    </xf>
    <xf numFmtId="0" fontId="60" fillId="0" borderId="44" xfId="47" applyFont="1" applyBorder="1" applyAlignment="1">
      <alignment vertical="center"/>
    </xf>
    <xf numFmtId="0" fontId="60" fillId="0" borderId="140" xfId="47" applyFont="1" applyBorder="1" applyAlignment="1">
      <alignment vertical="center"/>
    </xf>
    <xf numFmtId="0" fontId="64" fillId="28" borderId="141" xfId="47" applyFont="1" applyFill="1" applyBorder="1" applyAlignment="1" applyProtection="1">
      <alignment horizontal="center" vertical="center" wrapText="1"/>
      <protection locked="0"/>
    </xf>
    <xf numFmtId="0" fontId="64" fillId="28" borderId="141" xfId="47" applyFont="1" applyFill="1" applyBorder="1" applyAlignment="1" applyProtection="1">
      <alignment horizontal="center" vertical="center" shrinkToFit="1"/>
      <protection locked="0"/>
    </xf>
    <xf numFmtId="0" fontId="64" fillId="0" borderId="143" xfId="47" applyFont="1" applyBorder="1" applyAlignment="1">
      <alignment horizontal="center" vertical="center"/>
    </xf>
    <xf numFmtId="177" fontId="64" fillId="0" borderId="147" xfId="47" applyNumberFormat="1" applyFont="1" applyBorder="1" applyAlignment="1">
      <alignment horizontal="center" vertical="center" shrinkToFit="1"/>
    </xf>
    <xf numFmtId="177" fontId="64" fillId="0" borderId="148" xfId="47" applyNumberFormat="1" applyFont="1" applyBorder="1" applyAlignment="1">
      <alignment horizontal="center" vertical="center" shrinkToFit="1"/>
    </xf>
    <xf numFmtId="177" fontId="64" fillId="0" borderId="149" xfId="47" applyNumberFormat="1" applyFont="1" applyBorder="1" applyAlignment="1">
      <alignment horizontal="center" vertical="center" shrinkToFit="1"/>
    </xf>
    <xf numFmtId="0" fontId="61" fillId="0" borderId="144" xfId="47" applyFont="1" applyBorder="1" applyAlignment="1">
      <alignment vertical="center"/>
    </xf>
    <xf numFmtId="0" fontId="61" fillId="0" borderId="150" xfId="47" applyFont="1" applyBorder="1" applyAlignment="1">
      <alignment vertical="center"/>
    </xf>
    <xf numFmtId="0" fontId="60" fillId="0" borderId="150" xfId="47" applyFont="1" applyBorder="1" applyAlignment="1">
      <alignment vertical="center"/>
    </xf>
    <xf numFmtId="0" fontId="60" fillId="0" borderId="151" xfId="47" applyFont="1" applyBorder="1" applyAlignment="1">
      <alignment vertical="center"/>
    </xf>
    <xf numFmtId="0" fontId="64" fillId="28" borderId="17" xfId="47" applyFont="1" applyFill="1" applyBorder="1" applyAlignment="1" applyProtection="1">
      <alignment horizontal="center" vertical="center" wrapText="1"/>
      <protection locked="0"/>
    </xf>
    <xf numFmtId="0" fontId="64" fillId="28" borderId="17" xfId="47" applyFont="1" applyFill="1" applyBorder="1" applyAlignment="1" applyProtection="1">
      <alignment horizontal="center" vertical="center" shrinkToFit="1"/>
      <protection locked="0"/>
    </xf>
    <xf numFmtId="177" fontId="64" fillId="28" borderId="156" xfId="47" applyNumberFormat="1" applyFont="1" applyFill="1" applyBorder="1" applyAlignment="1" applyProtection="1">
      <alignment horizontal="center" vertical="center" shrinkToFit="1"/>
      <protection locked="0"/>
    </xf>
    <xf numFmtId="177" fontId="64" fillId="28" borderId="157" xfId="47" applyNumberFormat="1" applyFont="1" applyFill="1" applyBorder="1" applyAlignment="1" applyProtection="1">
      <alignment horizontal="center" vertical="center" shrinkToFit="1"/>
      <protection locked="0"/>
    </xf>
    <xf numFmtId="177" fontId="64" fillId="28" borderId="158" xfId="47" applyNumberFormat="1" applyFont="1" applyFill="1" applyBorder="1" applyAlignment="1" applyProtection="1">
      <alignment horizontal="center" vertical="center" shrinkToFit="1"/>
      <protection locked="0"/>
    </xf>
    <xf numFmtId="0" fontId="61" fillId="0" borderId="159" xfId="47" applyFont="1" applyBorder="1" applyAlignment="1">
      <alignment vertical="center"/>
    </xf>
    <xf numFmtId="0" fontId="61" fillId="0" borderId="160" xfId="47" applyFont="1" applyBorder="1" applyAlignment="1">
      <alignment vertical="center"/>
    </xf>
    <xf numFmtId="0" fontId="60" fillId="0" borderId="160" xfId="47" applyFont="1" applyBorder="1" applyAlignment="1">
      <alignment vertical="center"/>
    </xf>
    <xf numFmtId="0" fontId="60" fillId="0" borderId="161" xfId="47" applyFont="1" applyBorder="1" applyAlignment="1">
      <alignment vertical="center"/>
    </xf>
    <xf numFmtId="0" fontId="64" fillId="0" borderId="162" xfId="47" applyFont="1" applyBorder="1" applyAlignment="1">
      <alignment vertical="center"/>
    </xf>
    <xf numFmtId="0" fontId="61" fillId="0" borderId="137" xfId="47" applyFont="1" applyBorder="1" applyAlignment="1">
      <alignment horizontal="center" vertical="center"/>
    </xf>
    <xf numFmtId="0" fontId="61" fillId="0" borderId="163" xfId="47" applyFont="1" applyBorder="1" applyAlignment="1">
      <alignment vertical="center"/>
    </xf>
    <xf numFmtId="0" fontId="60" fillId="0" borderId="163" xfId="47" applyFont="1" applyBorder="1" applyAlignment="1">
      <alignment vertical="center"/>
    </xf>
    <xf numFmtId="0" fontId="60" fillId="0" borderId="164" xfId="47" applyFont="1" applyBorder="1" applyAlignment="1">
      <alignment vertical="center"/>
    </xf>
    <xf numFmtId="0" fontId="64" fillId="28" borderId="18" xfId="47" applyFont="1" applyFill="1" applyBorder="1" applyAlignment="1" applyProtection="1">
      <alignment horizontal="center" vertical="center" wrapText="1"/>
      <protection locked="0"/>
    </xf>
    <xf numFmtId="0" fontId="64" fillId="28" borderId="18" xfId="47" applyFont="1" applyFill="1" applyBorder="1" applyAlignment="1" applyProtection="1">
      <alignment horizontal="center" vertical="center" shrinkToFit="1"/>
      <protection locked="0"/>
    </xf>
    <xf numFmtId="0" fontId="64" fillId="0" borderId="165" xfId="47" applyFont="1" applyBorder="1" applyAlignment="1">
      <alignment horizontal="center" vertical="center"/>
    </xf>
    <xf numFmtId="0" fontId="61" fillId="0" borderId="40" xfId="47" applyFont="1" applyBorder="1" applyAlignment="1">
      <alignment vertical="center"/>
    </xf>
    <xf numFmtId="0" fontId="61" fillId="0" borderId="0" xfId="47" applyFont="1" applyBorder="1" applyAlignment="1">
      <alignment vertical="center"/>
    </xf>
    <xf numFmtId="0" fontId="60" fillId="0" borderId="0" xfId="47" applyFont="1" applyBorder="1" applyAlignment="1">
      <alignment vertical="center"/>
    </xf>
    <xf numFmtId="0" fontId="60" fillId="0" borderId="13" xfId="47" applyFont="1" applyBorder="1" applyAlignment="1">
      <alignment vertical="center"/>
    </xf>
    <xf numFmtId="0" fontId="61" fillId="0" borderId="41" xfId="47" applyFont="1" applyBorder="1" applyAlignment="1">
      <alignment horizontal="center" vertical="center"/>
    </xf>
    <xf numFmtId="0" fontId="61" fillId="0" borderId="12" xfId="47" applyFont="1" applyBorder="1" applyAlignment="1">
      <alignment vertical="center"/>
    </xf>
    <xf numFmtId="0" fontId="60" fillId="0" borderId="12" xfId="47" applyFont="1" applyBorder="1" applyAlignment="1">
      <alignment vertical="center"/>
    </xf>
    <xf numFmtId="0" fontId="60" fillId="0" borderId="166" xfId="47" applyFont="1" applyBorder="1" applyAlignment="1">
      <alignment vertical="center"/>
    </xf>
    <xf numFmtId="0" fontId="61" fillId="0" borderId="39" xfId="47" applyFont="1" applyBorder="1" applyAlignment="1">
      <alignment vertical="center"/>
    </xf>
    <xf numFmtId="0" fontId="61" fillId="0" borderId="14" xfId="47" applyFont="1" applyBorder="1" applyAlignment="1">
      <alignment vertical="center"/>
    </xf>
    <xf numFmtId="0" fontId="60" fillId="0" borderId="14" xfId="47" applyFont="1" applyBorder="1" applyAlignment="1">
      <alignment vertical="center"/>
    </xf>
    <xf numFmtId="0" fontId="61" fillId="0" borderId="167" xfId="47" applyFont="1" applyBorder="1" applyAlignment="1">
      <alignment horizontal="center" vertical="center"/>
    </xf>
    <xf numFmtId="0" fontId="61" fillId="0" borderId="168" xfId="47" applyFont="1" applyBorder="1" applyAlignment="1">
      <alignment vertical="center"/>
    </xf>
    <xf numFmtId="0" fontId="60" fillId="0" borderId="168" xfId="47" applyFont="1" applyBorder="1" applyAlignment="1">
      <alignment vertical="center"/>
    </xf>
    <xf numFmtId="0" fontId="61" fillId="0" borderId="40" xfId="47" applyFont="1" applyBorder="1" applyAlignment="1">
      <alignment horizontal="center" vertical="center"/>
    </xf>
    <xf numFmtId="0" fontId="64" fillId="28" borderId="15" xfId="47" applyFont="1" applyFill="1" applyBorder="1" applyAlignment="1" applyProtection="1">
      <alignment horizontal="center" vertical="center" wrapText="1"/>
      <protection locked="0"/>
    </xf>
    <xf numFmtId="0" fontId="64" fillId="28" borderId="15" xfId="47" applyFont="1" applyFill="1" applyBorder="1" applyAlignment="1" applyProtection="1">
      <alignment horizontal="center" vertical="center" shrinkToFit="1"/>
      <protection locked="0"/>
    </xf>
    <xf numFmtId="177" fontId="64" fillId="28" borderId="17" xfId="47" applyNumberFormat="1" applyFont="1" applyFill="1" applyBorder="1" applyAlignment="1" applyProtection="1">
      <alignment horizontal="center" vertical="center" shrinkToFit="1"/>
      <protection locked="0"/>
    </xf>
    <xf numFmtId="177" fontId="64" fillId="28" borderId="35" xfId="47" applyNumberFormat="1" applyFont="1" applyFill="1" applyBorder="1" applyAlignment="1" applyProtection="1">
      <alignment horizontal="center" vertical="center" shrinkToFit="1"/>
      <protection locked="0"/>
    </xf>
    <xf numFmtId="177" fontId="64" fillId="28" borderId="173" xfId="47" applyNumberFormat="1" applyFont="1" applyFill="1" applyBorder="1" applyAlignment="1" applyProtection="1">
      <alignment horizontal="center" vertical="center" shrinkToFit="1"/>
      <protection locked="0"/>
    </xf>
    <xf numFmtId="0" fontId="61" fillId="0" borderId="49" xfId="47" applyFont="1" applyBorder="1" applyAlignment="1">
      <alignment vertical="center"/>
    </xf>
    <xf numFmtId="0" fontId="61" fillId="0" borderId="37" xfId="47" applyFont="1" applyBorder="1" applyAlignment="1">
      <alignment vertical="center"/>
    </xf>
    <xf numFmtId="0" fontId="60" fillId="0" borderId="37" xfId="47" applyFont="1" applyBorder="1" applyAlignment="1">
      <alignment vertical="center"/>
    </xf>
    <xf numFmtId="0" fontId="60" fillId="0" borderId="36" xfId="47" applyFont="1" applyBorder="1" applyAlignment="1">
      <alignment vertical="center"/>
    </xf>
    <xf numFmtId="0" fontId="64" fillId="28" borderId="174" xfId="47" applyFont="1" applyFill="1" applyBorder="1" applyAlignment="1" applyProtection="1">
      <alignment horizontal="center" vertical="center" wrapText="1"/>
      <protection locked="0"/>
    </xf>
    <xf numFmtId="0" fontId="64" fillId="28" borderId="174" xfId="47" applyFont="1" applyFill="1" applyBorder="1" applyAlignment="1" applyProtection="1">
      <alignment horizontal="center" vertical="center" shrinkToFit="1"/>
      <protection locked="0"/>
    </xf>
    <xf numFmtId="0" fontId="64" fillId="0" borderId="176" xfId="47" applyFont="1" applyBorder="1" applyAlignment="1">
      <alignment vertical="center"/>
    </xf>
    <xf numFmtId="0" fontId="62" fillId="0" borderId="66" xfId="47" applyNumberFormat="1" applyFont="1" applyFill="1" applyBorder="1" applyAlignment="1">
      <alignment horizontal="center" vertical="center" wrapText="1"/>
    </xf>
    <xf numFmtId="0" fontId="62" fillId="0" borderId="69" xfId="47" applyNumberFormat="1" applyFont="1" applyFill="1" applyBorder="1" applyAlignment="1">
      <alignment horizontal="center" vertical="center" wrapText="1"/>
    </xf>
    <xf numFmtId="0" fontId="62" fillId="0" borderId="65" xfId="47" applyNumberFormat="1" applyFont="1" applyFill="1" applyBorder="1" applyAlignment="1">
      <alignment horizontal="center" vertical="center" wrapText="1"/>
    </xf>
    <xf numFmtId="0" fontId="62" fillId="0" borderId="62" xfId="47" applyNumberFormat="1" applyFont="1" applyFill="1" applyBorder="1" applyAlignment="1">
      <alignment horizontal="center" vertical="center" wrapText="1"/>
    </xf>
    <xf numFmtId="0" fontId="59" fillId="0" borderId="141" xfId="47" applyFont="1" applyBorder="1" applyAlignment="1">
      <alignment horizontal="center" vertical="center" wrapText="1"/>
    </xf>
    <xf numFmtId="0" fontId="64" fillId="0" borderId="141" xfId="47" applyFont="1" applyBorder="1" applyAlignment="1">
      <alignment horizontal="center" vertical="center" wrapText="1"/>
    </xf>
    <xf numFmtId="0" fontId="62" fillId="0" borderId="58" xfId="47" applyFont="1" applyBorder="1" applyAlignment="1">
      <alignment horizontal="center" vertical="center"/>
    </xf>
    <xf numFmtId="0" fontId="62" fillId="0" borderId="21" xfId="47" applyFont="1" applyBorder="1" applyAlignment="1">
      <alignment horizontal="center" vertical="center"/>
    </xf>
    <xf numFmtId="0" fontId="62" fillId="0" borderId="56" xfId="47" applyFont="1" applyBorder="1" applyAlignment="1">
      <alignment horizontal="center" vertical="center"/>
    </xf>
    <xf numFmtId="0" fontId="62" fillId="0" borderId="11" xfId="47" applyFont="1" applyBorder="1" applyAlignment="1">
      <alignment horizontal="center" vertical="center"/>
    </xf>
    <xf numFmtId="0" fontId="59" fillId="0" borderId="17" xfId="47" applyFont="1" applyBorder="1" applyAlignment="1">
      <alignment horizontal="center" vertical="center" wrapText="1"/>
    </xf>
    <xf numFmtId="0" fontId="64" fillId="0" borderId="17" xfId="47" applyFont="1" applyBorder="1" applyAlignment="1">
      <alignment horizontal="center" vertical="center" wrapText="1"/>
    </xf>
    <xf numFmtId="0" fontId="62" fillId="0" borderId="58" xfId="47" applyFont="1" applyFill="1" applyBorder="1" applyAlignment="1">
      <alignment horizontal="center" vertical="center"/>
    </xf>
    <xf numFmtId="0" fontId="62" fillId="0" borderId="21" xfId="47" applyFont="1" applyFill="1" applyBorder="1" applyAlignment="1">
      <alignment horizontal="center" vertical="center"/>
    </xf>
    <xf numFmtId="0" fontId="62" fillId="0" borderId="56" xfId="47" applyFont="1" applyFill="1" applyBorder="1" applyAlignment="1">
      <alignment horizontal="center" vertical="center"/>
    </xf>
    <xf numFmtId="0" fontId="64" fillId="0" borderId="181" xfId="47" applyFont="1" applyBorder="1" applyAlignment="1">
      <alignment vertical="center"/>
    </xf>
    <xf numFmtId="0" fontId="64" fillId="0" borderId="46" xfId="47" applyFont="1" applyBorder="1" applyAlignment="1">
      <alignment vertical="center"/>
    </xf>
    <xf numFmtId="0" fontId="64" fillId="30" borderId="46" xfId="47" applyFont="1" applyFill="1" applyBorder="1" applyAlignment="1">
      <alignment vertical="center"/>
    </xf>
    <xf numFmtId="0" fontId="64" fillId="24" borderId="46" xfId="47" applyFont="1" applyFill="1" applyBorder="1" applyAlignment="1">
      <alignment vertical="center"/>
    </xf>
    <xf numFmtId="0" fontId="64" fillId="0" borderId="46" xfId="47" quotePrefix="1" applyFont="1" applyBorder="1" applyAlignment="1">
      <alignment vertical="center"/>
    </xf>
    <xf numFmtId="0" fontId="64" fillId="0" borderId="182" xfId="47" applyFont="1" applyBorder="1" applyAlignment="1">
      <alignment vertical="center"/>
    </xf>
    <xf numFmtId="0" fontId="59" fillId="0" borderId="174" xfId="47" applyFont="1" applyBorder="1" applyAlignment="1">
      <alignment horizontal="center" vertical="center" wrapText="1"/>
    </xf>
    <xf numFmtId="0" fontId="64" fillId="0" borderId="174" xfId="47" applyFont="1" applyBorder="1" applyAlignment="1">
      <alignment horizontal="center" vertical="center" wrapText="1"/>
    </xf>
    <xf numFmtId="0" fontId="59" fillId="0" borderId="0" xfId="47" applyFont="1" applyAlignment="1">
      <alignment horizontal="right" vertical="center"/>
    </xf>
    <xf numFmtId="0" fontId="59" fillId="0" borderId="0" xfId="47" applyFont="1" applyProtection="1">
      <alignment vertical="center"/>
    </xf>
    <xf numFmtId="0" fontId="59" fillId="0" borderId="0" xfId="47" applyFont="1" applyAlignment="1" applyProtection="1">
      <alignment horizontal="left" vertical="center"/>
    </xf>
    <xf numFmtId="0" fontId="66" fillId="0" borderId="0" xfId="47" applyFont="1">
      <alignment vertical="center"/>
    </xf>
    <xf numFmtId="0" fontId="66" fillId="0" borderId="0" xfId="47" applyFont="1" applyAlignment="1">
      <alignment horizontal="right" vertical="center"/>
    </xf>
    <xf numFmtId="0" fontId="64" fillId="24" borderId="0" xfId="47" applyFont="1" applyFill="1" applyBorder="1" applyAlignment="1" applyProtection="1">
      <alignment horizontal="center" vertical="center"/>
    </xf>
    <xf numFmtId="0" fontId="64" fillId="0" borderId="0" xfId="47" applyFont="1" applyBorder="1" applyAlignment="1" applyProtection="1">
      <alignment vertical="center"/>
    </xf>
    <xf numFmtId="0" fontId="64" fillId="0" borderId="0" xfId="47" applyFont="1" applyBorder="1" applyAlignment="1" applyProtection="1">
      <alignment horizontal="left" vertical="center"/>
    </xf>
    <xf numFmtId="20" fontId="64" fillId="24" borderId="0" xfId="47" applyNumberFormat="1" applyFont="1" applyFill="1" applyBorder="1" applyAlignment="1" applyProtection="1">
      <alignment vertical="center"/>
    </xf>
    <xf numFmtId="20" fontId="64" fillId="0" borderId="0" xfId="47" applyNumberFormat="1" applyFont="1" applyBorder="1" applyAlignment="1" applyProtection="1">
      <alignment vertical="center"/>
    </xf>
    <xf numFmtId="0" fontId="66" fillId="0" borderId="0" xfId="47" applyFont="1" applyBorder="1" applyAlignment="1" applyProtection="1">
      <alignment horizontal="center" vertical="center"/>
    </xf>
    <xf numFmtId="0" fontId="64" fillId="0" borderId="0" xfId="47" applyFont="1" applyBorder="1" applyAlignment="1" applyProtection="1">
      <alignment horizontal="center" vertical="center"/>
    </xf>
    <xf numFmtId="0" fontId="59" fillId="0" borderId="0" xfId="47" applyFont="1" applyBorder="1" applyAlignment="1" applyProtection="1">
      <alignment vertical="center"/>
    </xf>
    <xf numFmtId="0" fontId="66" fillId="0" borderId="0" xfId="47" applyFont="1" applyProtection="1">
      <alignment vertical="center"/>
    </xf>
    <xf numFmtId="0" fontId="66" fillId="0" borderId="0" xfId="47" applyFont="1" applyBorder="1" applyAlignment="1" applyProtection="1">
      <alignment vertical="center"/>
    </xf>
    <xf numFmtId="0" fontId="64" fillId="0" borderId="0" xfId="47" applyFont="1" applyBorder="1" applyProtection="1">
      <alignment vertical="center"/>
    </xf>
    <xf numFmtId="0" fontId="64" fillId="0" borderId="0" xfId="47" applyFont="1" applyProtection="1">
      <alignment vertical="center"/>
    </xf>
    <xf numFmtId="178" fontId="64" fillId="0" borderId="0" xfId="47" applyNumberFormat="1" applyFont="1" applyBorder="1" applyAlignment="1" applyProtection="1">
      <alignment vertical="center"/>
    </xf>
    <xf numFmtId="0" fontId="64" fillId="0" borderId="0" xfId="47" applyFont="1" applyBorder="1" applyAlignment="1" applyProtection="1">
      <alignment horizontal="right" vertical="center"/>
    </xf>
    <xf numFmtId="0" fontId="66" fillId="0" borderId="0" xfId="47" applyFont="1" applyBorder="1" applyProtection="1">
      <alignment vertical="center"/>
    </xf>
    <xf numFmtId="0" fontId="64" fillId="0" borderId="0" xfId="47" applyFont="1" applyAlignment="1" applyProtection="1">
      <alignment horizontal="center" vertical="center"/>
    </xf>
    <xf numFmtId="0" fontId="64" fillId="24" borderId="0" xfId="47" applyFont="1" applyFill="1" applyBorder="1" applyAlignment="1" applyProtection="1">
      <alignment vertical="center"/>
    </xf>
    <xf numFmtId="0" fontId="64" fillId="24" borderId="0" xfId="47" applyFont="1" applyFill="1" applyBorder="1" applyProtection="1">
      <alignment vertical="center"/>
    </xf>
    <xf numFmtId="0" fontId="64" fillId="24" borderId="0" xfId="47" applyFont="1" applyFill="1" applyBorder="1" applyAlignment="1" applyProtection="1">
      <alignment horizontal="left" vertical="center"/>
    </xf>
    <xf numFmtId="0" fontId="62" fillId="0" borderId="0" xfId="47" applyFont="1">
      <alignment vertical="center"/>
    </xf>
    <xf numFmtId="0" fontId="64" fillId="0" borderId="0" xfId="47" applyFont="1" applyAlignment="1" applyProtection="1">
      <alignment horizontal="right" vertical="center"/>
    </xf>
    <xf numFmtId="0" fontId="62" fillId="0" borderId="0" xfId="47" applyFont="1" applyBorder="1" applyAlignment="1" applyProtection="1">
      <alignment horizontal="left" vertical="center"/>
    </xf>
    <xf numFmtId="0" fontId="64" fillId="0" borderId="0" xfId="47" applyFont="1" applyAlignment="1">
      <alignment horizontal="right" vertical="center"/>
    </xf>
    <xf numFmtId="0" fontId="64" fillId="0" borderId="0" xfId="47" applyFont="1">
      <alignment vertical="center"/>
    </xf>
    <xf numFmtId="0" fontId="64" fillId="24" borderId="0" xfId="47" applyFont="1" applyFill="1" applyBorder="1" applyAlignment="1" applyProtection="1">
      <alignment vertical="center"/>
      <protection locked="0"/>
    </xf>
    <xf numFmtId="0" fontId="66" fillId="0" borderId="0" xfId="47" applyFont="1" applyAlignment="1">
      <alignment horizontal="center" vertical="center"/>
    </xf>
    <xf numFmtId="0" fontId="66" fillId="0" borderId="0" xfId="47" applyFont="1" applyAlignment="1">
      <alignment horizontal="left" vertical="center"/>
    </xf>
    <xf numFmtId="0" fontId="64" fillId="24" borderId="0" xfId="47" quotePrefix="1" applyFont="1" applyFill="1" applyBorder="1" applyAlignment="1">
      <alignment vertical="center"/>
    </xf>
    <xf numFmtId="0" fontId="66" fillId="24" borderId="0" xfId="47" applyFont="1" applyFill="1">
      <alignment vertical="center"/>
    </xf>
    <xf numFmtId="0" fontId="66" fillId="24" borderId="0" xfId="47" applyFont="1" applyFill="1" applyAlignment="1">
      <alignment horizontal="center" vertical="center"/>
    </xf>
    <xf numFmtId="0" fontId="66" fillId="24" borderId="0" xfId="47" applyFont="1" applyFill="1" applyAlignment="1">
      <alignment vertical="center"/>
    </xf>
    <xf numFmtId="0" fontId="66" fillId="0" borderId="0" xfId="47" applyFont="1" applyFill="1" applyAlignment="1">
      <alignment vertical="center"/>
    </xf>
    <xf numFmtId="0" fontId="66" fillId="0" borderId="0" xfId="47" applyFont="1" applyFill="1" applyAlignment="1">
      <alignment horizontal="right" vertical="center"/>
    </xf>
    <xf numFmtId="0" fontId="64" fillId="0" borderId="0" xfId="47" applyFont="1" applyAlignment="1">
      <alignment horizontal="left" vertical="center"/>
    </xf>
    <xf numFmtId="0" fontId="67" fillId="24" borderId="0" xfId="47" applyFont="1" applyFill="1" applyProtection="1">
      <alignment vertical="center"/>
    </xf>
    <xf numFmtId="0" fontId="67" fillId="24" borderId="0" xfId="47" applyFont="1" applyFill="1" applyAlignment="1" applyProtection="1">
      <alignment horizontal="center" vertical="center"/>
    </xf>
    <xf numFmtId="0" fontId="67" fillId="24" borderId="0" xfId="47" applyFont="1" applyFill="1" applyAlignment="1" applyProtection="1">
      <alignment horizontal="left" vertical="center"/>
    </xf>
    <xf numFmtId="0" fontId="67" fillId="27" borderId="21" xfId="47" applyFont="1" applyFill="1" applyBorder="1" applyAlignment="1" applyProtection="1">
      <alignment horizontal="left" vertical="center"/>
      <protection locked="0"/>
    </xf>
    <xf numFmtId="0" fontId="67" fillId="24" borderId="21" xfId="47" applyNumberFormat="1" applyFont="1" applyFill="1" applyBorder="1" applyAlignment="1" applyProtection="1">
      <alignment horizontal="center" vertical="center"/>
    </xf>
    <xf numFmtId="20" fontId="67" fillId="27" borderId="21" xfId="47" applyNumberFormat="1" applyFont="1" applyFill="1" applyBorder="1" applyAlignment="1" applyProtection="1">
      <alignment horizontal="center" vertical="center"/>
      <protection locked="0"/>
    </xf>
    <xf numFmtId="0" fontId="67" fillId="24" borderId="0" xfId="47" applyFont="1" applyFill="1" applyAlignment="1" applyProtection="1">
      <alignment horizontal="right" vertical="center"/>
    </xf>
    <xf numFmtId="179" fontId="67" fillId="24" borderId="21" xfId="47" applyNumberFormat="1" applyFont="1" applyFill="1" applyBorder="1" applyAlignment="1" applyProtection="1">
      <alignment horizontal="center" vertical="center"/>
    </xf>
    <xf numFmtId="20" fontId="67" fillId="24" borderId="21" xfId="47" applyNumberFormat="1" applyFont="1" applyFill="1" applyBorder="1" applyAlignment="1" applyProtection="1">
      <alignment horizontal="center" vertical="center"/>
    </xf>
    <xf numFmtId="0" fontId="67" fillId="24" borderId="0" xfId="47" applyFont="1" applyFill="1" applyProtection="1">
      <alignment vertical="center"/>
      <protection locked="0"/>
    </xf>
    <xf numFmtId="0" fontId="67" fillId="24" borderId="0" xfId="47" applyFont="1" applyFill="1" applyAlignment="1" applyProtection="1">
      <alignment horizontal="right" vertical="center"/>
      <protection locked="0"/>
    </xf>
    <xf numFmtId="0" fontId="67" fillId="24" borderId="0" xfId="47" applyFont="1" applyFill="1" applyAlignment="1" applyProtection="1">
      <alignment horizontal="center" vertical="center"/>
      <protection locked="0"/>
    </xf>
    <xf numFmtId="0" fontId="67" fillId="27" borderId="0" xfId="47" applyFont="1" applyFill="1" applyBorder="1" applyAlignment="1" applyProtection="1">
      <alignment horizontal="center" vertical="center"/>
      <protection locked="0"/>
    </xf>
    <xf numFmtId="0" fontId="68" fillId="27" borderId="27" xfId="47" applyFont="1" applyFill="1" applyBorder="1" applyAlignment="1" applyProtection="1">
      <alignment horizontal="center" vertical="center"/>
      <protection locked="0"/>
    </xf>
    <xf numFmtId="0" fontId="68" fillId="27" borderId="28" xfId="47" applyFont="1" applyFill="1" applyBorder="1" applyAlignment="1" applyProtection="1">
      <alignment horizontal="center" vertical="center"/>
      <protection locked="0"/>
    </xf>
    <xf numFmtId="0" fontId="68" fillId="27" borderId="22" xfId="47" applyFont="1" applyFill="1" applyBorder="1" applyAlignment="1" applyProtection="1">
      <alignment horizontal="center" vertical="center"/>
      <protection locked="0"/>
    </xf>
    <xf numFmtId="0" fontId="67" fillId="27" borderId="21" xfId="47" applyNumberFormat="1" applyFont="1" applyFill="1" applyBorder="1" applyAlignment="1" applyProtection="1">
      <alignment horizontal="center" vertical="center"/>
      <protection locked="0"/>
    </xf>
    <xf numFmtId="20" fontId="67" fillId="24" borderId="21" xfId="47" applyNumberFormat="1" applyFont="1" applyFill="1" applyBorder="1" applyAlignment="1" applyProtection="1">
      <alignment horizontal="center" vertical="center"/>
      <protection locked="0"/>
    </xf>
    <xf numFmtId="0" fontId="67" fillId="24" borderId="21" xfId="47" applyFont="1" applyFill="1" applyBorder="1" applyAlignment="1" applyProtection="1">
      <alignment horizontal="center" vertical="center"/>
      <protection locked="0"/>
    </xf>
    <xf numFmtId="0" fontId="67" fillId="27" borderId="21" xfId="47" applyFont="1" applyFill="1" applyBorder="1" applyAlignment="1" applyProtection="1">
      <alignment horizontal="center" vertical="center"/>
      <protection locked="0"/>
    </xf>
    <xf numFmtId="0" fontId="69" fillId="24" borderId="27" xfId="47" applyFont="1" applyFill="1" applyBorder="1" applyAlignment="1" applyProtection="1">
      <alignment horizontal="center" vertical="center"/>
    </xf>
    <xf numFmtId="0" fontId="69" fillId="24" borderId="22" xfId="47" applyFont="1" applyFill="1" applyBorder="1" applyAlignment="1" applyProtection="1">
      <alignment horizontal="center" vertical="center" shrinkToFit="1"/>
    </xf>
    <xf numFmtId="0" fontId="67" fillId="24" borderId="0" xfId="47" applyFont="1" applyFill="1">
      <alignment vertical="center"/>
    </xf>
    <xf numFmtId="0" fontId="70" fillId="24" borderId="0" xfId="47" applyFont="1" applyFill="1" applyAlignment="1">
      <alignment horizontal="left" vertical="center"/>
    </xf>
    <xf numFmtId="0" fontId="70" fillId="24" borderId="0" xfId="47" applyFont="1" applyFill="1">
      <alignment vertical="center"/>
    </xf>
    <xf numFmtId="0" fontId="71" fillId="24" borderId="0" xfId="47" applyFont="1" applyFill="1" applyAlignment="1" applyProtection="1">
      <alignment horizontal="left" vertical="center"/>
    </xf>
    <xf numFmtId="0" fontId="1" fillId="24" borderId="0" xfId="47" applyFill="1">
      <alignment vertical="center"/>
    </xf>
    <xf numFmtId="0" fontId="59" fillId="24" borderId="0" xfId="47" applyFont="1" applyFill="1">
      <alignment vertical="center"/>
    </xf>
    <xf numFmtId="0" fontId="59" fillId="24" borderId="0" xfId="47" applyFont="1" applyFill="1" applyAlignment="1">
      <alignment vertical="center" wrapText="1"/>
    </xf>
    <xf numFmtId="0" fontId="62" fillId="24" borderId="0" xfId="47" applyFont="1" applyFill="1" applyAlignment="1">
      <alignment horizontal="justify" vertical="center" wrapText="1"/>
    </xf>
    <xf numFmtId="0" fontId="62" fillId="24" borderId="0" xfId="47" applyFont="1" applyFill="1" applyAlignment="1">
      <alignment vertical="center" wrapText="1"/>
    </xf>
    <xf numFmtId="0" fontId="62" fillId="24" borderId="0" xfId="47" applyFont="1" applyFill="1" applyAlignment="1"/>
    <xf numFmtId="0" fontId="62" fillId="24" borderId="0" xfId="47" applyFont="1" applyFill="1">
      <alignment vertical="center"/>
    </xf>
    <xf numFmtId="0" fontId="59" fillId="24" borderId="0" xfId="47" applyFont="1" applyFill="1" applyAlignment="1">
      <alignment vertical="center"/>
    </xf>
    <xf numFmtId="0" fontId="59" fillId="30" borderId="0" xfId="47" applyFont="1" applyFill="1" applyAlignment="1">
      <alignment vertical="center" wrapText="1"/>
    </xf>
    <xf numFmtId="0" fontId="59" fillId="24" borderId="0" xfId="47" applyFont="1" applyFill="1" applyAlignment="1">
      <alignment horizontal="left" vertical="center"/>
    </xf>
    <xf numFmtId="0" fontId="59" fillId="24" borderId="0" xfId="47" applyFont="1" applyFill="1" applyBorder="1">
      <alignment vertical="center"/>
    </xf>
    <xf numFmtId="0" fontId="72" fillId="24" borderId="0" xfId="47" applyFont="1" applyFill="1" applyBorder="1" applyAlignment="1">
      <alignment vertical="center" shrinkToFit="1"/>
    </xf>
    <xf numFmtId="0" fontId="72" fillId="24" borderId="0" xfId="47" applyFont="1" applyFill="1" applyBorder="1" applyAlignment="1">
      <alignment vertical="center"/>
    </xf>
    <xf numFmtId="0" fontId="72" fillId="24" borderId="0" xfId="47" applyFont="1" applyFill="1" applyBorder="1">
      <alignment vertical="center"/>
    </xf>
    <xf numFmtId="0" fontId="73" fillId="24" borderId="0" xfId="47" applyFont="1" applyFill="1" applyAlignment="1">
      <alignment vertical="center"/>
    </xf>
    <xf numFmtId="0" fontId="72" fillId="24" borderId="0" xfId="47" applyFont="1" applyFill="1">
      <alignment vertical="center"/>
    </xf>
    <xf numFmtId="0" fontId="72" fillId="24" borderId="0" xfId="47" applyFont="1" applyFill="1" applyAlignment="1">
      <alignment horizontal="left" vertical="center"/>
    </xf>
    <xf numFmtId="0" fontId="59" fillId="24" borderId="21" xfId="47" applyFont="1" applyFill="1" applyBorder="1" applyAlignment="1">
      <alignment horizontal="left" vertical="center"/>
    </xf>
    <xf numFmtId="0" fontId="59" fillId="24" borderId="21" xfId="47" applyFont="1" applyFill="1" applyBorder="1" applyAlignment="1">
      <alignment horizontal="center" vertical="center"/>
    </xf>
    <xf numFmtId="0" fontId="59" fillId="24" borderId="0" xfId="47" applyFont="1" applyFill="1" applyBorder="1" applyAlignment="1">
      <alignment horizontal="left" vertical="center"/>
    </xf>
    <xf numFmtId="0" fontId="59" fillId="24" borderId="0" xfId="47" applyFont="1" applyFill="1" applyBorder="1" applyAlignment="1">
      <alignment horizontal="center" vertical="center"/>
    </xf>
    <xf numFmtId="0" fontId="75" fillId="24" borderId="0" xfId="47" applyFont="1" applyFill="1" applyAlignment="1">
      <alignment horizontal="left" vertical="center"/>
    </xf>
    <xf numFmtId="0" fontId="76" fillId="24" borderId="0" xfId="47" applyFont="1" applyFill="1" applyAlignment="1">
      <alignment horizontal="left" vertical="center"/>
    </xf>
    <xf numFmtId="0" fontId="59" fillId="28" borderId="21" xfId="47" applyFont="1" applyFill="1" applyBorder="1" applyAlignment="1">
      <alignment horizontal="left" vertical="center"/>
    </xf>
    <xf numFmtId="0" fontId="59" fillId="27" borderId="21" xfId="47" applyFont="1" applyFill="1" applyBorder="1" applyAlignment="1">
      <alignment horizontal="left" vertical="center"/>
    </xf>
    <xf numFmtId="0" fontId="77" fillId="24" borderId="0" xfId="47" applyFont="1" applyFill="1">
      <alignment vertical="center"/>
    </xf>
    <xf numFmtId="0" fontId="77" fillId="24" borderId="69" xfId="47" applyFont="1" applyFill="1" applyBorder="1">
      <alignment vertical="center"/>
    </xf>
    <xf numFmtId="0" fontId="77" fillId="24" borderId="66" xfId="47" applyFont="1" applyFill="1" applyBorder="1">
      <alignment vertical="center"/>
    </xf>
    <xf numFmtId="0" fontId="77" fillId="24" borderId="62" xfId="47" applyFont="1" applyFill="1" applyBorder="1">
      <alignment vertical="center"/>
    </xf>
    <xf numFmtId="0" fontId="67" fillId="24" borderId="58" xfId="47" applyFont="1" applyFill="1" applyBorder="1" applyAlignment="1">
      <alignment vertical="center" shrinkToFit="1"/>
    </xf>
    <xf numFmtId="0" fontId="67" fillId="24" borderId="21" xfId="47" applyFont="1" applyFill="1" applyBorder="1" applyAlignment="1">
      <alignment vertical="center" shrinkToFit="1"/>
    </xf>
    <xf numFmtId="0" fontId="67" fillId="24" borderId="11" xfId="47" applyFont="1" applyFill="1" applyBorder="1" applyAlignment="1">
      <alignment vertical="center" shrinkToFit="1"/>
    </xf>
    <xf numFmtId="0" fontId="67" fillId="24" borderId="55" xfId="47" applyFont="1" applyFill="1" applyBorder="1" applyAlignment="1">
      <alignment vertical="center" shrinkToFit="1"/>
    </xf>
    <xf numFmtId="0" fontId="67" fillId="24" borderId="47" xfId="47" applyFont="1" applyFill="1" applyBorder="1" applyAlignment="1">
      <alignment vertical="center" shrinkToFit="1"/>
    </xf>
    <xf numFmtId="0" fontId="68" fillId="24" borderId="185" xfId="47" applyFont="1" applyFill="1" applyBorder="1" applyAlignment="1">
      <alignment horizontal="center" vertical="center"/>
    </xf>
    <xf numFmtId="0" fontId="68" fillId="24" borderId="186" xfId="47" applyFont="1" applyFill="1" applyBorder="1" applyAlignment="1">
      <alignment horizontal="center" vertical="center"/>
    </xf>
    <xf numFmtId="0" fontId="68" fillId="24" borderId="187" xfId="47" applyFont="1" applyFill="1" applyBorder="1" applyAlignment="1">
      <alignment horizontal="center" vertical="center"/>
    </xf>
    <xf numFmtId="0" fontId="77" fillId="24" borderId="188" xfId="47" applyFont="1" applyFill="1" applyBorder="1" applyAlignment="1">
      <alignment horizontal="center" vertical="center"/>
    </xf>
    <xf numFmtId="0" fontId="64" fillId="24" borderId="0" xfId="47" applyFont="1" applyFill="1" applyBorder="1">
      <alignment vertical="center"/>
    </xf>
    <xf numFmtId="0" fontId="64" fillId="24" borderId="21" xfId="47" applyFont="1" applyFill="1" applyBorder="1" applyAlignment="1">
      <alignment vertical="center" shrinkToFit="1"/>
    </xf>
    <xf numFmtId="0" fontId="64" fillId="24" borderId="21" xfId="47" applyFont="1" applyFill="1" applyBorder="1">
      <alignment vertical="center"/>
    </xf>
    <xf numFmtId="0" fontId="64" fillId="24" borderId="21" xfId="47" applyFont="1" applyFill="1" applyBorder="1" applyAlignment="1">
      <alignment horizontal="center" vertical="center"/>
    </xf>
    <xf numFmtId="0" fontId="48" fillId="24" borderId="0" xfId="53" applyFont="1" applyFill="1" applyBorder="1" applyAlignment="1">
      <alignment horizontal="left" vertical="top"/>
    </xf>
    <xf numFmtId="0" fontId="55" fillId="24" borderId="0" xfId="53" applyFont="1" applyFill="1" applyBorder="1" applyAlignment="1">
      <alignment horizontal="center" vertical="top"/>
    </xf>
    <xf numFmtId="0" fontId="55" fillId="24" borderId="10" xfId="53" applyFont="1" applyFill="1" applyBorder="1" applyAlignment="1">
      <alignment horizontal="center" vertical="top"/>
    </xf>
    <xf numFmtId="0" fontId="55" fillId="24" borderId="192" xfId="53" applyFont="1" applyFill="1" applyBorder="1" applyAlignment="1">
      <alignment horizontal="center" vertical="top"/>
    </xf>
    <xf numFmtId="0" fontId="55" fillId="24" borderId="202" xfId="53" applyFont="1" applyFill="1" applyBorder="1" applyAlignment="1">
      <alignment horizontal="center" vertical="top"/>
    </xf>
    <xf numFmtId="0" fontId="55" fillId="24" borderId="197" xfId="53" applyFont="1" applyFill="1" applyBorder="1" applyAlignment="1">
      <alignment horizontal="center" vertical="top"/>
    </xf>
    <xf numFmtId="0" fontId="31"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169" xfId="0" applyBorder="1" applyAlignment="1">
      <alignment vertical="center"/>
    </xf>
    <xf numFmtId="0" fontId="0" fillId="0" borderId="37" xfId="0" applyBorder="1" applyAlignment="1">
      <alignment vertical="center"/>
    </xf>
    <xf numFmtId="0" fontId="0" fillId="0" borderId="49" xfId="0" applyBorder="1" applyAlignment="1">
      <alignment vertical="center"/>
    </xf>
    <xf numFmtId="0" fontId="0" fillId="0" borderId="59"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40" xfId="0" applyBorder="1" applyAlignment="1">
      <alignment vertical="center"/>
    </xf>
    <xf numFmtId="0" fontId="0" fillId="0" borderId="28"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67" xfId="0" applyBorder="1" applyAlignment="1">
      <alignment vertical="center"/>
    </xf>
    <xf numFmtId="0" fontId="0" fillId="0" borderId="44" xfId="0" applyBorder="1" applyAlignment="1">
      <alignment vertical="center"/>
    </xf>
    <xf numFmtId="0" fontId="0" fillId="0" borderId="50" xfId="0" applyBorder="1" applyAlignment="1">
      <alignment vertical="center"/>
    </xf>
    <xf numFmtId="0" fontId="0" fillId="0" borderId="0" xfId="0" applyAlignment="1">
      <alignment horizontal="right" vertical="center"/>
    </xf>
    <xf numFmtId="0" fontId="31" fillId="24" borderId="0" xfId="53" applyFont="1" applyFill="1" applyBorder="1" applyAlignment="1">
      <alignment horizontal="left" vertical="top"/>
    </xf>
    <xf numFmtId="0" fontId="31" fillId="24" borderId="0" xfId="53" applyFont="1" applyFill="1" applyBorder="1" applyAlignment="1">
      <alignment horizontal="right" vertical="center"/>
    </xf>
    <xf numFmtId="0" fontId="32" fillId="24" borderId="0" xfId="53" applyFont="1" applyFill="1" applyBorder="1" applyAlignment="1">
      <alignment horizontal="left" vertical="top"/>
    </xf>
    <xf numFmtId="0" fontId="48" fillId="24" borderId="209" xfId="53" applyFont="1" applyFill="1" applyBorder="1" applyAlignment="1">
      <alignment horizontal="left" vertical="center" wrapText="1"/>
    </xf>
    <xf numFmtId="0" fontId="55" fillId="24" borderId="210" xfId="53" applyFont="1" applyFill="1" applyBorder="1" applyAlignment="1">
      <alignment horizontal="left" vertical="center" wrapText="1"/>
    </xf>
    <xf numFmtId="0" fontId="48" fillId="24" borderId="211" xfId="53" applyFont="1" applyFill="1" applyBorder="1" applyAlignment="1">
      <alignment horizontal="left" vertical="center" wrapText="1"/>
    </xf>
    <xf numFmtId="0" fontId="55" fillId="24" borderId="212" xfId="53" applyFont="1" applyFill="1" applyBorder="1" applyAlignment="1">
      <alignment horizontal="left" vertical="center" wrapText="1"/>
    </xf>
    <xf numFmtId="0" fontId="48" fillId="24" borderId="0" xfId="53" applyFont="1" applyFill="1" applyBorder="1" applyAlignment="1">
      <alignment horizontal="left" vertical="center" wrapText="1"/>
    </xf>
    <xf numFmtId="0" fontId="55" fillId="24" borderId="0" xfId="53" applyFont="1" applyFill="1" applyBorder="1" applyAlignment="1">
      <alignment horizontal="left" vertical="center" wrapText="1"/>
    </xf>
    <xf numFmtId="0" fontId="48" fillId="24" borderId="0" xfId="53" applyFont="1" applyFill="1" applyBorder="1" applyAlignment="1">
      <alignment horizontal="left" vertical="top" wrapText="1"/>
    </xf>
    <xf numFmtId="0" fontId="40" fillId="24" borderId="13" xfId="43" applyFont="1" applyFill="1" applyBorder="1" applyAlignment="1">
      <alignment horizontal="center" vertical="center" textRotation="255" wrapText="1"/>
    </xf>
    <xf numFmtId="0" fontId="40" fillId="24" borderId="14" xfId="43" applyFont="1" applyFill="1" applyBorder="1" applyAlignment="1">
      <alignment horizontal="center" vertical="center" textRotation="255" wrapText="1"/>
    </xf>
    <xf numFmtId="0" fontId="40" fillId="24" borderId="15" xfId="43" applyFont="1" applyFill="1" applyBorder="1" applyAlignment="1">
      <alignment horizontal="center" vertical="center" textRotation="255" wrapText="1"/>
    </xf>
    <xf numFmtId="0" fontId="40" fillId="24" borderId="16" xfId="43" applyFont="1" applyFill="1" applyBorder="1" applyAlignment="1">
      <alignment horizontal="center" vertical="center" textRotation="255" wrapText="1"/>
    </xf>
    <xf numFmtId="0" fontId="40" fillId="24" borderId="0" xfId="43" applyFont="1" applyFill="1" applyBorder="1" applyAlignment="1">
      <alignment horizontal="center" vertical="center" textRotation="255" wrapText="1"/>
    </xf>
    <xf numFmtId="0" fontId="40" fillId="24" borderId="17" xfId="43" applyFont="1" applyFill="1" applyBorder="1" applyAlignment="1">
      <alignment horizontal="center" vertical="center" textRotation="255" wrapText="1"/>
    </xf>
    <xf numFmtId="0" fontId="40" fillId="24" borderId="20" xfId="43" applyFont="1" applyFill="1" applyBorder="1" applyAlignment="1">
      <alignment horizontal="center" vertical="center" textRotation="255" wrapText="1"/>
    </xf>
    <xf numFmtId="0" fontId="40" fillId="24" borderId="12" xfId="43" applyFont="1" applyFill="1" applyBorder="1" applyAlignment="1">
      <alignment horizontal="center" vertical="center" textRotation="255" wrapText="1"/>
    </xf>
    <xf numFmtId="0" fontId="40" fillId="24" borderId="18" xfId="43" applyFont="1" applyFill="1" applyBorder="1" applyAlignment="1">
      <alignment horizontal="center" vertical="center" textRotation="255" wrapText="1"/>
    </xf>
    <xf numFmtId="0" fontId="35" fillId="25" borderId="19" xfId="43" applyFont="1" applyFill="1" applyBorder="1" applyAlignment="1">
      <alignment horizontal="center" vertical="center"/>
    </xf>
    <xf numFmtId="0" fontId="35" fillId="25" borderId="11" xfId="43" applyFont="1" applyFill="1" applyBorder="1" applyAlignment="1">
      <alignment horizontal="center" vertical="center"/>
    </xf>
    <xf numFmtId="0" fontId="35" fillId="24" borderId="19" xfId="43"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11" xfId="43" applyFont="1" applyFill="1" applyBorder="1" applyAlignment="1">
      <alignment horizontal="center" vertical="center"/>
    </xf>
    <xf numFmtId="176" fontId="35" fillId="24" borderId="19" xfId="43" applyNumberFormat="1" applyFont="1" applyFill="1" applyBorder="1" applyAlignment="1">
      <alignment horizontal="center" vertical="center"/>
    </xf>
    <xf numFmtId="176" fontId="35" fillId="24" borderId="10" xfId="43" applyNumberFormat="1" applyFont="1" applyFill="1" applyBorder="1" applyAlignment="1">
      <alignment horizontal="center" vertical="center"/>
    </xf>
    <xf numFmtId="176" fontId="35" fillId="24" borderId="11" xfId="43" applyNumberFormat="1" applyFont="1" applyFill="1" applyBorder="1" applyAlignment="1">
      <alignment horizontal="center" vertical="center"/>
    </xf>
    <xf numFmtId="0" fontId="35" fillId="24" borderId="0" xfId="43" applyFont="1" applyFill="1" applyAlignment="1">
      <alignment horizontal="left" vertical="top"/>
    </xf>
    <xf numFmtId="0" fontId="35" fillId="24" borderId="0" xfId="43" applyFont="1" applyFill="1" applyAlignment="1">
      <alignment horizontal="left" vertical="top" wrapText="1"/>
    </xf>
    <xf numFmtId="0" fontId="37" fillId="0" borderId="19" xfId="0" applyFont="1" applyBorder="1" applyAlignment="1">
      <alignment horizontal="lef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35" fillId="24" borderId="13" xfId="43" applyFont="1" applyFill="1" applyBorder="1" applyAlignment="1">
      <alignment horizontal="left" vertical="center" wrapText="1"/>
    </xf>
    <xf numFmtId="0" fontId="35" fillId="24" borderId="14" xfId="43" applyFont="1" applyFill="1" applyBorder="1" applyAlignment="1">
      <alignment horizontal="left" vertical="center" wrapText="1"/>
    </xf>
    <xf numFmtId="0" fontId="35" fillId="24" borderId="15" xfId="43" applyFont="1" applyFill="1" applyBorder="1" applyAlignment="1">
      <alignment horizontal="left" vertical="center" wrapText="1"/>
    </xf>
    <xf numFmtId="0" fontId="35" fillId="24" borderId="20" xfId="43" applyFont="1" applyFill="1" applyBorder="1" applyAlignment="1">
      <alignment horizontal="left" vertical="center" wrapText="1"/>
    </xf>
    <xf numFmtId="0" fontId="35" fillId="24" borderId="12" xfId="43" applyFont="1" applyFill="1" applyBorder="1" applyAlignment="1">
      <alignment horizontal="left" vertical="center" wrapText="1"/>
    </xf>
    <xf numFmtId="0" fontId="35" fillId="24" borderId="18" xfId="43" applyFont="1" applyFill="1" applyBorder="1" applyAlignment="1">
      <alignment horizontal="left" vertical="center" wrapText="1"/>
    </xf>
    <xf numFmtId="0" fontId="35" fillId="24" borderId="19" xfId="43" applyFont="1" applyFill="1" applyBorder="1" applyAlignment="1">
      <alignment horizontal="left" vertical="center"/>
    </xf>
    <xf numFmtId="0" fontId="35" fillId="24" borderId="10" xfId="43" applyFont="1" applyFill="1" applyBorder="1" applyAlignment="1">
      <alignment horizontal="left" vertical="center"/>
    </xf>
    <xf numFmtId="0" fontId="35" fillId="24" borderId="11" xfId="43" applyFont="1" applyFill="1" applyBorder="1" applyAlignment="1">
      <alignment horizontal="left" vertical="center"/>
    </xf>
    <xf numFmtId="0" fontId="35" fillId="24" borderId="10" xfId="46" applyFont="1" applyFill="1" applyBorder="1" applyAlignment="1">
      <alignment horizontal="center" vertical="top" wrapText="1"/>
    </xf>
    <xf numFmtId="0" fontId="35" fillId="24" borderId="11" xfId="46" applyFont="1" applyFill="1" applyBorder="1" applyAlignment="1">
      <alignment horizontal="center" vertical="top" wrapText="1"/>
    </xf>
    <xf numFmtId="0" fontId="35" fillId="24" borderId="22" xfId="42" applyFont="1" applyFill="1" applyBorder="1" applyAlignment="1">
      <alignment horizontal="center" vertical="center" textRotation="255" wrapText="1"/>
    </xf>
    <xf numFmtId="0" fontId="35" fillId="24" borderId="28" xfId="42" applyFont="1" applyFill="1" applyBorder="1" applyAlignment="1">
      <alignment horizontal="center" vertical="center" textRotation="255" wrapText="1"/>
    </xf>
    <xf numFmtId="0" fontId="35" fillId="24" borderId="27" xfId="42" applyFont="1" applyFill="1" applyBorder="1" applyAlignment="1">
      <alignment horizontal="center" vertical="center" textRotation="255" wrapText="1"/>
    </xf>
    <xf numFmtId="0" fontId="35" fillId="24" borderId="13" xfId="43" applyFont="1" applyFill="1" applyBorder="1" applyAlignment="1">
      <alignment horizontal="center" vertical="center"/>
    </xf>
    <xf numFmtId="0" fontId="35" fillId="24" borderId="14" xfId="43" applyFont="1" applyFill="1" applyBorder="1" applyAlignment="1">
      <alignment horizontal="center" vertical="center"/>
    </xf>
    <xf numFmtId="0" fontId="35" fillId="24" borderId="16" xfId="43" applyFont="1" applyFill="1" applyBorder="1" applyAlignment="1">
      <alignment horizontal="center" vertical="center"/>
    </xf>
    <xf numFmtId="0" fontId="35" fillId="24" borderId="0" xfId="43" applyFont="1" applyFill="1" applyBorder="1" applyAlignment="1">
      <alignment horizontal="center" vertical="center"/>
    </xf>
    <xf numFmtId="0" fontId="35" fillId="24" borderId="20" xfId="43" applyFont="1" applyFill="1" applyBorder="1" applyAlignment="1">
      <alignment horizontal="center" vertical="center"/>
    </xf>
    <xf numFmtId="0" fontId="35" fillId="24" borderId="12" xfId="43" applyFont="1" applyFill="1" applyBorder="1" applyAlignment="1">
      <alignment horizontal="center" vertical="center"/>
    </xf>
    <xf numFmtId="0" fontId="38" fillId="24" borderId="13" xfId="43" applyFont="1" applyFill="1" applyBorder="1" applyAlignment="1">
      <alignment horizontal="center" vertical="center" wrapText="1"/>
    </xf>
    <xf numFmtId="0" fontId="38" fillId="24" borderId="14"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16" xfId="43" applyFont="1" applyFill="1" applyBorder="1" applyAlignment="1">
      <alignment horizontal="center" vertical="center" wrapText="1"/>
    </xf>
    <xf numFmtId="0" fontId="38" fillId="24" borderId="0" xfId="43" applyFont="1" applyFill="1" applyBorder="1" applyAlignment="1">
      <alignment horizontal="center" vertical="center" wrapText="1"/>
    </xf>
    <xf numFmtId="0" fontId="38" fillId="24" borderId="17"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2"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0" fontId="38" fillId="24" borderId="19" xfId="43" applyFont="1" applyFill="1" applyBorder="1" applyAlignment="1">
      <alignment horizontal="center" vertical="center" wrapText="1"/>
    </xf>
    <xf numFmtId="0" fontId="38" fillId="24" borderId="10" xfId="43" applyFont="1" applyFill="1" applyBorder="1" applyAlignment="1">
      <alignment horizontal="center" vertical="center" wrapText="1"/>
    </xf>
    <xf numFmtId="0" fontId="38" fillId="24" borderId="11" xfId="43" applyFont="1" applyFill="1" applyBorder="1" applyAlignment="1">
      <alignment horizontal="center" vertical="center" wrapText="1"/>
    </xf>
    <xf numFmtId="0" fontId="35" fillId="24" borderId="13" xfId="43" applyFont="1" applyFill="1" applyBorder="1" applyAlignment="1">
      <alignment horizontal="center" vertical="center" textRotation="255" wrapText="1"/>
    </xf>
    <xf numFmtId="0" fontId="35" fillId="24" borderId="14" xfId="43" applyFont="1" applyFill="1" applyBorder="1" applyAlignment="1">
      <alignment horizontal="center" vertical="center" textRotation="255" wrapText="1"/>
    </xf>
    <xf numFmtId="0" fontId="35" fillId="24" borderId="15" xfId="43" applyFont="1" applyFill="1" applyBorder="1" applyAlignment="1">
      <alignment horizontal="center" vertical="center" textRotation="255" wrapText="1"/>
    </xf>
    <xf numFmtId="0" fontId="35" fillId="24" borderId="16" xfId="43" applyFont="1" applyFill="1" applyBorder="1" applyAlignment="1">
      <alignment horizontal="center" vertical="center" textRotation="255" wrapText="1"/>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20" xfId="43" applyFont="1" applyFill="1" applyBorder="1" applyAlignment="1">
      <alignment horizontal="center" vertical="center" textRotation="255" wrapText="1"/>
    </xf>
    <xf numFmtId="0" fontId="35" fillId="24" borderId="12" xfId="43" applyFont="1" applyFill="1" applyBorder="1" applyAlignment="1">
      <alignment horizontal="center" vertical="center" textRotation="255" wrapText="1"/>
    </xf>
    <xf numFmtId="0" fontId="35" fillId="24" borderId="18" xfId="43" applyFont="1" applyFill="1" applyBorder="1" applyAlignment="1">
      <alignment horizontal="center" vertical="center" textRotation="255" wrapText="1"/>
    </xf>
    <xf numFmtId="0" fontId="35" fillId="24" borderId="0" xfId="46" applyFont="1" applyFill="1" applyAlignment="1">
      <alignment horizontal="left" vertical="center" wrapText="1"/>
    </xf>
    <xf numFmtId="0" fontId="35" fillId="24" borderId="17" xfId="46" applyFont="1" applyFill="1" applyBorder="1" applyAlignment="1">
      <alignment horizontal="left" vertical="center" wrapText="1"/>
    </xf>
    <xf numFmtId="0" fontId="35" fillId="24" borderId="20" xfId="46" applyFont="1" applyFill="1" applyBorder="1" applyAlignment="1">
      <alignment horizontal="left" vertical="top" wrapText="1"/>
    </xf>
    <xf numFmtId="0" fontId="35" fillId="24" borderId="12" xfId="46" applyFont="1" applyFill="1" applyBorder="1" applyAlignment="1">
      <alignment horizontal="left" vertical="top" wrapText="1"/>
    </xf>
    <xf numFmtId="0" fontId="35" fillId="24" borderId="18" xfId="46" applyFont="1" applyFill="1" applyBorder="1" applyAlignment="1">
      <alignment horizontal="left" vertical="top" wrapText="1"/>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0" fontId="35" fillId="24" borderId="15" xfId="43" applyFont="1" applyFill="1" applyBorder="1" applyAlignment="1">
      <alignment horizontal="center" vertical="center"/>
    </xf>
    <xf numFmtId="0" fontId="35" fillId="24" borderId="17" xfId="43" applyFont="1" applyFill="1" applyBorder="1" applyAlignment="1">
      <alignment horizontal="center" vertical="center"/>
    </xf>
    <xf numFmtId="0" fontId="35" fillId="24" borderId="18" xfId="43" applyFont="1" applyFill="1" applyBorder="1" applyAlignment="1">
      <alignment horizontal="center" vertical="center"/>
    </xf>
    <xf numFmtId="0" fontId="35" fillId="24" borderId="0" xfId="43" applyFont="1" applyFill="1" applyAlignment="1">
      <alignment horizontal="left" vertical="center" wrapText="1"/>
    </xf>
    <xf numFmtId="0" fontId="35" fillId="24" borderId="0" xfId="43" applyFont="1" applyFill="1" applyAlignment="1">
      <alignment horizontal="center" vertical="center"/>
    </xf>
    <xf numFmtId="0" fontId="35" fillId="24" borderId="29" xfId="43" applyFont="1" applyFill="1" applyBorder="1" applyAlignment="1">
      <alignment horizontal="left" vertical="center"/>
    </xf>
    <xf numFmtId="0" fontId="35" fillId="24" borderId="30" xfId="43" applyFont="1" applyFill="1" applyBorder="1" applyAlignment="1">
      <alignment horizontal="left" vertical="center"/>
    </xf>
    <xf numFmtId="0" fontId="35" fillId="24" borderId="31" xfId="43" applyFont="1" applyFill="1" applyBorder="1" applyAlignment="1">
      <alignment horizontal="left" vertical="center"/>
    </xf>
    <xf numFmtId="0" fontId="35" fillId="24" borderId="13"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31" fontId="35" fillId="24" borderId="14" xfId="43" applyNumberFormat="1" applyFont="1" applyFill="1" applyBorder="1" applyAlignment="1">
      <alignment horizontal="left" vertical="center"/>
    </xf>
    <xf numFmtId="0" fontId="35" fillId="24" borderId="14" xfId="43" applyFont="1" applyFill="1" applyBorder="1" applyAlignment="1">
      <alignment horizontal="left" vertical="center"/>
    </xf>
    <xf numFmtId="0" fontId="35" fillId="24" borderId="15" xfId="43" applyFont="1" applyFill="1" applyBorder="1" applyAlignment="1">
      <alignment horizontal="left" vertical="center"/>
    </xf>
    <xf numFmtId="0" fontId="35" fillId="24" borderId="12" xfId="43" applyFont="1" applyFill="1" applyBorder="1" applyAlignment="1">
      <alignment horizontal="left" vertical="center"/>
    </xf>
    <xf numFmtId="0" fontId="35" fillId="24" borderId="18" xfId="43" applyFont="1" applyFill="1" applyBorder="1" applyAlignment="1">
      <alignment horizontal="left" vertical="center"/>
    </xf>
    <xf numFmtId="0" fontId="35" fillId="24" borderId="32" xfId="43" applyFont="1" applyFill="1" applyBorder="1" applyAlignment="1">
      <alignment horizontal="left" vertical="center"/>
    </xf>
    <xf numFmtId="0" fontId="35" fillId="24" borderId="33" xfId="43" applyFont="1" applyFill="1" applyBorder="1" applyAlignment="1">
      <alignment horizontal="left" vertical="center"/>
    </xf>
    <xf numFmtId="0" fontId="35" fillId="24" borderId="34" xfId="43" applyFont="1" applyFill="1" applyBorder="1" applyAlignment="1">
      <alignment horizontal="left" vertical="center"/>
    </xf>
    <xf numFmtId="0" fontId="35" fillId="24" borderId="13" xfId="43" applyFont="1" applyFill="1" applyBorder="1" applyAlignment="1">
      <alignment horizontal="left" vertical="center"/>
    </xf>
    <xf numFmtId="0" fontId="35" fillId="24" borderId="16" xfId="43" applyFont="1" applyFill="1" applyBorder="1" applyAlignment="1">
      <alignment horizontal="left" vertical="center"/>
    </xf>
    <xf numFmtId="0" fontId="35" fillId="24" borderId="0" xfId="43" applyFont="1" applyFill="1" applyBorder="1" applyAlignment="1">
      <alignment horizontal="left" vertical="center"/>
    </xf>
    <xf numFmtId="0" fontId="35" fillId="24" borderId="17" xfId="43" applyFont="1" applyFill="1" applyBorder="1" applyAlignment="1">
      <alignment horizontal="left" vertical="center"/>
    </xf>
    <xf numFmtId="0" fontId="35" fillId="24" borderId="13" xfId="46" applyFont="1" applyFill="1" applyBorder="1" applyAlignment="1">
      <alignment horizontal="center" vertical="center" wrapText="1"/>
    </xf>
    <xf numFmtId="0" fontId="35" fillId="24" borderId="14" xfId="46" applyFont="1" applyFill="1" applyBorder="1" applyAlignment="1">
      <alignment horizontal="center" vertical="center" wrapText="1"/>
    </xf>
    <xf numFmtId="49" fontId="35" fillId="24" borderId="14" xfId="46" applyNumberFormat="1" applyFont="1" applyFill="1" applyBorder="1" applyAlignment="1">
      <alignment horizontal="center" vertical="center" wrapText="1"/>
    </xf>
    <xf numFmtId="0" fontId="35" fillId="24" borderId="15" xfId="46" applyFont="1" applyFill="1" applyBorder="1" applyAlignment="1">
      <alignment horizontal="center" vertical="center" wrapText="1"/>
    </xf>
    <xf numFmtId="0" fontId="35" fillId="24" borderId="16" xfId="46" applyFont="1" applyFill="1" applyBorder="1" applyAlignment="1">
      <alignment horizontal="left" vertical="center" wrapText="1"/>
    </xf>
    <xf numFmtId="0" fontId="35" fillId="24" borderId="16" xfId="46" applyFont="1" applyFill="1" applyBorder="1" applyAlignment="1">
      <alignment horizontal="left" vertical="top" wrapText="1"/>
    </xf>
    <xf numFmtId="0" fontId="35" fillId="24" borderId="0" xfId="46" applyFont="1" applyFill="1" applyAlignment="1">
      <alignment horizontal="left" vertical="top" wrapText="1"/>
    </xf>
    <xf numFmtId="0" fontId="35" fillId="24" borderId="17" xfId="46" applyFont="1" applyFill="1" applyBorder="1" applyAlignment="1">
      <alignment horizontal="left" vertical="top" wrapText="1"/>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0" fontId="35" fillId="24" borderId="20" xfId="43" applyFont="1" applyFill="1" applyBorder="1" applyAlignment="1">
      <alignment horizontal="left" vertical="center"/>
    </xf>
    <xf numFmtId="0" fontId="35" fillId="24" borderId="22" xfId="43" applyFont="1" applyFill="1" applyBorder="1" applyAlignment="1">
      <alignment horizontal="center" vertical="center" textRotation="255"/>
    </xf>
    <xf numFmtId="0" fontId="35" fillId="24" borderId="28" xfId="42" applyFont="1" applyFill="1" applyBorder="1" applyAlignment="1">
      <alignment horizontal="center" vertical="center" textRotation="255"/>
    </xf>
    <xf numFmtId="0" fontId="37" fillId="24" borderId="32" xfId="43" applyFont="1" applyFill="1" applyBorder="1" applyAlignment="1">
      <alignment horizontal="left" vertical="center" wrapText="1"/>
    </xf>
    <xf numFmtId="0" fontId="37" fillId="24" borderId="33" xfId="43" applyFont="1" applyFill="1" applyBorder="1" applyAlignment="1">
      <alignment horizontal="left" vertical="center" wrapText="1"/>
    </xf>
    <xf numFmtId="0" fontId="37" fillId="24" borderId="34" xfId="43" applyFont="1" applyFill="1" applyBorder="1" applyAlignment="1">
      <alignment horizontal="left" vertical="center" wrapText="1"/>
    </xf>
    <xf numFmtId="0" fontId="35" fillId="24" borderId="16" xfId="43" applyFont="1" applyFill="1" applyBorder="1" applyAlignment="1">
      <alignment horizontal="left" vertical="center" wrapText="1"/>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49" fontId="35" fillId="24" borderId="11" xfId="43" applyNumberFormat="1" applyFont="1" applyFill="1" applyBorder="1" applyAlignment="1">
      <alignment horizontal="left" vertical="center"/>
    </xf>
    <xf numFmtId="0" fontId="35"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43" fillId="24" borderId="65" xfId="53" applyFont="1" applyFill="1" applyBorder="1" applyAlignment="1">
      <alignment horizontal="center" vertical="center" wrapText="1"/>
    </xf>
    <xf numFmtId="0" fontId="43" fillId="24" borderId="66" xfId="53" applyFont="1" applyFill="1" applyBorder="1" applyAlignment="1">
      <alignment horizontal="center" vertical="center" wrapText="1"/>
    </xf>
    <xf numFmtId="0" fontId="33" fillId="24" borderId="63" xfId="53" applyFont="1" applyFill="1" applyBorder="1" applyAlignment="1">
      <alignment horizontal="center" vertical="center"/>
    </xf>
    <xf numFmtId="0" fontId="33" fillId="24" borderId="61" xfId="53" applyFont="1" applyFill="1" applyBorder="1" applyAlignment="1">
      <alignment horizontal="center" vertical="center"/>
    </xf>
    <xf numFmtId="0" fontId="33" fillId="24" borderId="64" xfId="53" applyFont="1" applyFill="1" applyBorder="1" applyAlignment="1">
      <alignment horizontal="center" vertical="center"/>
    </xf>
    <xf numFmtId="0" fontId="33" fillId="24" borderId="0" xfId="53" applyFont="1" applyFill="1" applyAlignment="1">
      <alignment horizontal="justify" vertical="top" wrapText="1"/>
    </xf>
    <xf numFmtId="0" fontId="43" fillId="24" borderId="56" xfId="53" applyFont="1" applyFill="1" applyBorder="1" applyAlignment="1">
      <alignment horizontal="center" vertical="center" wrapText="1"/>
    </xf>
    <xf numFmtId="0" fontId="43" fillId="24" borderId="21" xfId="53" applyFont="1" applyFill="1" applyBorder="1" applyAlignment="1">
      <alignment horizontal="center" vertical="center" wrapText="1"/>
    </xf>
    <xf numFmtId="0" fontId="43" fillId="24" borderId="19" xfId="53" applyFont="1" applyFill="1" applyBorder="1" applyAlignment="1">
      <alignment horizontal="center" vertical="center" wrapText="1"/>
    </xf>
    <xf numFmtId="0" fontId="43" fillId="24" borderId="19" xfId="53" applyFont="1" applyFill="1" applyBorder="1" applyAlignment="1">
      <alignment horizontal="right" vertical="center" wrapText="1"/>
    </xf>
    <xf numFmtId="0" fontId="43" fillId="24" borderId="10" xfId="53" applyFont="1" applyFill="1" applyBorder="1" applyAlignment="1">
      <alignment horizontal="right" vertical="center" wrapText="1"/>
    </xf>
    <xf numFmtId="0" fontId="43" fillId="24" borderId="10"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0" fontId="43" fillId="24" borderId="42" xfId="53" applyFont="1" applyFill="1" applyBorder="1" applyAlignment="1">
      <alignment horizontal="center" vertical="center" wrapText="1"/>
    </xf>
    <xf numFmtId="0" fontId="33" fillId="24" borderId="19" xfId="53" applyFont="1" applyFill="1" applyBorder="1" applyAlignment="1">
      <alignment horizontal="right" vertical="top"/>
    </xf>
    <xf numFmtId="0" fontId="33" fillId="24" borderId="10" xfId="53" applyFont="1" applyFill="1" applyBorder="1" applyAlignment="1">
      <alignment horizontal="right" vertical="top"/>
    </xf>
    <xf numFmtId="0" fontId="33" fillId="0" borderId="10" xfId="53" applyFont="1" applyBorder="1" applyAlignment="1">
      <alignment horizontal="center" vertical="center" wrapText="1"/>
    </xf>
    <xf numFmtId="0" fontId="33" fillId="0" borderId="42" xfId="53" applyFont="1" applyBorder="1" applyAlignment="1">
      <alignment horizontal="center" vertical="center" wrapText="1"/>
    </xf>
    <xf numFmtId="0" fontId="43" fillId="24" borderId="60" xfId="53" applyFont="1" applyFill="1" applyBorder="1" applyAlignment="1">
      <alignment horizontal="center" vertical="center" wrapText="1"/>
    </xf>
    <xf numFmtId="0" fontId="43" fillId="24" borderId="12" xfId="53" applyFont="1" applyFill="1" applyBorder="1" applyAlignment="1">
      <alignment horizontal="center" vertical="center" wrapText="1"/>
    </xf>
    <xf numFmtId="0" fontId="43" fillId="24" borderId="18"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0" xfId="53" applyFont="1" applyFill="1" applyBorder="1" applyAlignment="1">
      <alignment horizontal="center" vertical="center" shrinkToFit="1"/>
    </xf>
    <xf numFmtId="0" fontId="33" fillId="24" borderId="11" xfId="53" applyFont="1" applyFill="1" applyBorder="1" applyAlignment="1">
      <alignment horizontal="center" vertical="center" shrinkToFit="1"/>
    </xf>
    <xf numFmtId="49" fontId="43" fillId="24" borderId="21" xfId="53" applyNumberFormat="1" applyFont="1" applyFill="1" applyBorder="1" applyAlignment="1">
      <alignment horizontal="left" vertical="center" wrapText="1"/>
    </xf>
    <xf numFmtId="49" fontId="43" fillId="24" borderId="58" xfId="53" applyNumberFormat="1" applyFont="1" applyFill="1" applyBorder="1" applyAlignment="1">
      <alignment horizontal="left" vertical="center" wrapText="1"/>
    </xf>
    <xf numFmtId="0" fontId="43" fillId="26" borderId="97" xfId="53" applyFont="1" applyFill="1" applyBorder="1" applyAlignment="1">
      <alignment horizontal="left" vertical="center" wrapText="1"/>
    </xf>
    <xf numFmtId="0" fontId="43" fillId="26" borderId="72" xfId="53" applyFont="1" applyFill="1" applyBorder="1" applyAlignment="1">
      <alignment horizontal="left" vertical="center" wrapText="1"/>
    </xf>
    <xf numFmtId="0" fontId="43" fillId="26" borderId="77" xfId="53" applyFont="1" applyFill="1" applyBorder="1" applyAlignment="1">
      <alignment horizontal="left" vertical="center" wrapText="1"/>
    </xf>
    <xf numFmtId="0" fontId="43" fillId="26" borderId="88" xfId="53" applyFont="1" applyFill="1" applyBorder="1" applyAlignment="1">
      <alignment horizontal="left" vertical="center" wrapText="1"/>
    </xf>
    <xf numFmtId="0" fontId="43" fillId="24" borderId="57" xfId="53" applyFont="1" applyFill="1" applyBorder="1" applyAlignment="1">
      <alignment horizontal="center" vertical="center" wrapText="1"/>
    </xf>
    <xf numFmtId="49" fontId="43" fillId="24" borderId="10" xfId="53" applyNumberFormat="1" applyFont="1" applyFill="1" applyBorder="1" applyAlignment="1">
      <alignment horizontal="center" vertical="center" wrapText="1"/>
    </xf>
    <xf numFmtId="49" fontId="43" fillId="24" borderId="11" xfId="53" applyNumberFormat="1" applyFont="1" applyFill="1" applyBorder="1" applyAlignment="1">
      <alignment horizontal="center" vertical="center" wrapText="1"/>
    </xf>
    <xf numFmtId="49" fontId="43" fillId="24" borderId="19" xfId="53" applyNumberFormat="1" applyFont="1" applyFill="1" applyBorder="1" applyAlignment="1">
      <alignment horizontal="center" vertical="center" wrapText="1"/>
    </xf>
    <xf numFmtId="49" fontId="43" fillId="24" borderId="42" xfId="53" applyNumberFormat="1" applyFont="1" applyFill="1" applyBorder="1" applyAlignment="1">
      <alignment horizontal="center" vertical="center" wrapText="1"/>
    </xf>
    <xf numFmtId="0" fontId="42" fillId="24" borderId="0" xfId="53" applyFont="1" applyFill="1" applyAlignment="1">
      <alignment horizontal="left" wrapText="1"/>
    </xf>
    <xf numFmtId="0" fontId="33" fillId="24" borderId="0" xfId="53" applyFont="1" applyFill="1" applyAlignment="1">
      <alignment horizontal="left"/>
    </xf>
    <xf numFmtId="0" fontId="43" fillId="24" borderId="54" xfId="53" applyFont="1" applyFill="1" applyBorder="1" applyAlignment="1">
      <alignment horizontal="center" vertical="center" textRotation="255" wrapText="1"/>
    </xf>
    <xf numFmtId="0" fontId="43" fillId="24" borderId="56" xfId="53" applyFont="1" applyFill="1" applyBorder="1" applyAlignment="1">
      <alignment horizontal="center" vertical="center" textRotation="255" wrapText="1"/>
    </xf>
    <xf numFmtId="0" fontId="43" fillId="24" borderId="55" xfId="53" applyFont="1" applyFill="1" applyBorder="1" applyAlignment="1">
      <alignment horizontal="center" vertical="center" wrapText="1"/>
    </xf>
    <xf numFmtId="0" fontId="43" fillId="24" borderId="45" xfId="53" applyFont="1" applyFill="1" applyBorder="1" applyAlignment="1">
      <alignment horizontal="left" vertical="center" wrapText="1"/>
    </xf>
    <xf numFmtId="0" fontId="43" fillId="24" borderId="46" xfId="53" applyFont="1" applyFill="1" applyBorder="1" applyAlignment="1">
      <alignment horizontal="left" vertical="center" wrapText="1"/>
    </xf>
    <xf numFmtId="0" fontId="43" fillId="24" borderId="48" xfId="53" applyFont="1" applyFill="1" applyBorder="1" applyAlignment="1">
      <alignment horizontal="left" vertical="center" wrapText="1"/>
    </xf>
    <xf numFmtId="0" fontId="43" fillId="24" borderId="21" xfId="53" applyFont="1" applyFill="1" applyBorder="1" applyAlignment="1">
      <alignment horizontal="left" vertical="center" wrapText="1"/>
    </xf>
    <xf numFmtId="0" fontId="43" fillId="24" borderId="58" xfId="53" applyFont="1" applyFill="1" applyBorder="1" applyAlignment="1">
      <alignment horizontal="left" vertical="center" wrapText="1"/>
    </xf>
    <xf numFmtId="0" fontId="43" fillId="24" borderId="16" xfId="53" applyFont="1" applyFill="1" applyBorder="1" applyAlignment="1">
      <alignment horizontal="center" vertical="center" wrapText="1"/>
    </xf>
    <xf numFmtId="0" fontId="43" fillId="24" borderId="0" xfId="53" applyFont="1" applyFill="1" applyAlignment="1">
      <alignment horizontal="center" vertical="center" wrapText="1"/>
    </xf>
    <xf numFmtId="49" fontId="43" fillId="24" borderId="0" xfId="53" applyNumberFormat="1" applyFont="1" applyFill="1" applyAlignment="1">
      <alignment horizontal="center" vertical="center" wrapText="1"/>
    </xf>
    <xf numFmtId="0" fontId="43" fillId="24" borderId="40" xfId="53" applyFont="1" applyFill="1" applyBorder="1" applyAlignment="1">
      <alignment horizontal="center" vertical="center" wrapText="1"/>
    </xf>
    <xf numFmtId="0" fontId="33" fillId="24" borderId="0" xfId="53" applyFont="1" applyFill="1" applyAlignment="1">
      <alignment horizontal="left" vertical="center"/>
    </xf>
    <xf numFmtId="0" fontId="33" fillId="24" borderId="40" xfId="53" applyFont="1" applyFill="1" applyBorder="1" applyAlignment="1">
      <alignment horizontal="left" vertical="center"/>
    </xf>
    <xf numFmtId="0" fontId="43" fillId="24" borderId="16" xfId="53" applyFont="1" applyFill="1" applyBorder="1" applyAlignment="1">
      <alignment horizontal="left" vertical="center" wrapText="1"/>
    </xf>
    <xf numFmtId="0" fontId="43" fillId="24" borderId="0" xfId="53" applyFont="1" applyFill="1" applyAlignment="1">
      <alignment horizontal="left" vertical="center" wrapText="1"/>
    </xf>
    <xf numFmtId="0" fontId="43" fillId="24" borderId="40" xfId="53" applyFont="1" applyFill="1" applyBorder="1" applyAlignment="1">
      <alignment horizontal="left" vertical="center" wrapText="1"/>
    </xf>
    <xf numFmtId="49" fontId="43" fillId="24" borderId="19" xfId="53" applyNumberFormat="1" applyFont="1" applyFill="1" applyBorder="1" applyAlignment="1">
      <alignment horizontal="left" vertical="center" wrapText="1"/>
    </xf>
    <xf numFmtId="49" fontId="43" fillId="24" borderId="10" xfId="53" applyNumberFormat="1" applyFont="1" applyFill="1" applyBorder="1" applyAlignment="1">
      <alignment horizontal="left" vertical="center" wrapText="1"/>
    </xf>
    <xf numFmtId="49" fontId="44" fillId="24" borderId="10" xfId="53" applyNumberFormat="1" applyFont="1" applyFill="1" applyBorder="1" applyAlignment="1">
      <alignment horizontal="right" vertical="center" wrapText="1"/>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42" xfId="53" applyFont="1" applyFill="1" applyBorder="1" applyAlignment="1">
      <alignment horizontal="center" vertical="center"/>
    </xf>
    <xf numFmtId="0" fontId="43" fillId="24" borderId="67" xfId="53" applyFont="1" applyFill="1" applyBorder="1" applyAlignment="1">
      <alignment horizontal="left" vertical="center" wrapText="1" indent="4"/>
    </xf>
    <xf numFmtId="0" fontId="43" fillId="24" borderId="44" xfId="53" applyFont="1" applyFill="1" applyBorder="1" applyAlignment="1">
      <alignment horizontal="left" vertical="center" wrapText="1" indent="4"/>
    </xf>
    <xf numFmtId="0" fontId="43" fillId="24" borderId="98" xfId="53" applyFont="1" applyFill="1" applyBorder="1" applyAlignment="1">
      <alignment horizontal="left" vertical="center" wrapText="1"/>
    </xf>
    <xf numFmtId="0" fontId="43" fillId="24" borderId="44" xfId="53" applyFont="1" applyFill="1" applyBorder="1" applyAlignment="1">
      <alignment horizontal="left" vertical="center" wrapText="1"/>
    </xf>
    <xf numFmtId="0" fontId="43" fillId="24" borderId="50" xfId="53" applyFont="1" applyFill="1" applyBorder="1" applyAlignment="1">
      <alignment horizontal="left" vertical="center" wrapText="1"/>
    </xf>
    <xf numFmtId="0" fontId="43" fillId="26" borderId="60" xfId="53" applyFont="1" applyFill="1" applyBorder="1" applyAlignment="1">
      <alignment horizontal="left" vertical="center" wrapText="1"/>
    </xf>
    <xf numFmtId="0" fontId="43" fillId="26" borderId="12" xfId="53" applyFont="1" applyFill="1" applyBorder="1" applyAlignment="1">
      <alignment horizontal="left" vertical="center" wrapText="1"/>
    </xf>
    <xf numFmtId="0" fontId="43" fillId="26" borderId="0" xfId="53" applyFont="1" applyFill="1" applyBorder="1" applyAlignment="1">
      <alignment horizontal="left" vertical="center" wrapText="1"/>
    </xf>
    <xf numFmtId="0" fontId="43" fillId="26" borderId="41" xfId="53" applyFont="1" applyFill="1" applyBorder="1" applyAlignment="1">
      <alignment horizontal="left" vertical="center" wrapText="1"/>
    </xf>
    <xf numFmtId="0" fontId="43" fillId="24" borderId="90" xfId="53" applyFont="1" applyFill="1" applyBorder="1" applyAlignment="1">
      <alignment horizontal="center" vertical="center" wrapText="1"/>
    </xf>
    <xf numFmtId="0" fontId="43" fillId="24" borderId="91" xfId="53" applyFont="1" applyFill="1" applyBorder="1" applyAlignment="1">
      <alignment horizontal="center" vertical="center" wrapText="1"/>
    </xf>
    <xf numFmtId="0" fontId="43" fillId="24" borderId="106" xfId="53" applyFont="1" applyFill="1" applyBorder="1" applyAlignment="1">
      <alignment horizontal="center" vertical="center" wrapText="1"/>
    </xf>
    <xf numFmtId="0" fontId="43" fillId="24" borderId="60" xfId="53" applyFont="1" applyFill="1" applyBorder="1" applyAlignment="1">
      <alignment horizontal="center" vertical="center" shrinkToFit="1"/>
    </xf>
    <xf numFmtId="0" fontId="43" fillId="24" borderId="12" xfId="53" applyFont="1" applyFill="1" applyBorder="1" applyAlignment="1">
      <alignment horizontal="center" vertical="center" shrinkToFit="1"/>
    </xf>
    <xf numFmtId="0" fontId="43" fillId="24" borderId="10" xfId="53" applyFont="1" applyFill="1" applyBorder="1" applyAlignment="1">
      <alignment horizontal="left" vertical="center" wrapText="1"/>
    </xf>
    <xf numFmtId="0" fontId="43" fillId="24" borderId="42" xfId="53" applyFont="1" applyFill="1" applyBorder="1" applyAlignment="1">
      <alignment horizontal="left" vertical="center" wrapText="1"/>
    </xf>
    <xf numFmtId="0" fontId="43" fillId="24" borderId="76" xfId="53" applyFont="1" applyFill="1" applyBorder="1" applyAlignment="1">
      <alignment horizontal="center" vertical="center" wrapText="1"/>
    </xf>
    <xf numFmtId="0" fontId="43" fillId="24" borderId="77" xfId="53" applyFont="1" applyFill="1" applyBorder="1" applyAlignment="1">
      <alignment horizontal="center" vertical="center" wrapText="1"/>
    </xf>
    <xf numFmtId="0" fontId="43" fillId="24" borderId="94" xfId="53" applyFont="1" applyFill="1" applyBorder="1" applyAlignment="1">
      <alignment horizontal="center" vertical="center" wrapText="1"/>
    </xf>
    <xf numFmtId="0" fontId="43" fillId="24" borderId="73" xfId="53" applyFont="1" applyFill="1" applyBorder="1" applyAlignment="1">
      <alignment horizontal="center" vertical="center" wrapText="1"/>
    </xf>
    <xf numFmtId="0" fontId="43" fillId="24" borderId="71" xfId="53" applyFont="1" applyFill="1" applyBorder="1" applyAlignment="1">
      <alignment horizontal="center" vertical="center" wrapText="1"/>
    </xf>
    <xf numFmtId="0" fontId="43" fillId="24" borderId="72" xfId="53" applyFont="1" applyFill="1" applyBorder="1" applyAlignment="1">
      <alignment horizontal="center" vertical="center" wrapText="1"/>
    </xf>
    <xf numFmtId="0" fontId="43" fillId="24" borderId="83" xfId="53" applyFont="1" applyFill="1" applyBorder="1" applyAlignment="1">
      <alignment horizontal="center" vertical="center" wrapText="1"/>
    </xf>
    <xf numFmtId="0" fontId="43" fillId="26" borderId="57" xfId="53" applyFont="1" applyFill="1" applyBorder="1" applyAlignment="1">
      <alignment horizontal="left" vertical="center" wrapText="1"/>
    </xf>
    <xf numFmtId="0" fontId="43" fillId="26" borderId="10" xfId="53" applyFont="1" applyFill="1" applyBorder="1" applyAlignment="1">
      <alignment horizontal="left" vertical="center" wrapText="1"/>
    </xf>
    <xf numFmtId="0" fontId="43" fillId="26" borderId="42" xfId="53" applyFont="1" applyFill="1" applyBorder="1" applyAlignment="1">
      <alignment horizontal="left" vertical="center" wrapText="1"/>
    </xf>
    <xf numFmtId="0" fontId="43" fillId="24" borderId="59" xfId="53" applyFont="1" applyFill="1" applyBorder="1" applyAlignment="1">
      <alignment horizontal="center" vertical="center" wrapText="1"/>
    </xf>
    <xf numFmtId="0" fontId="43" fillId="24" borderId="0" xfId="53" applyFont="1" applyFill="1" applyBorder="1" applyAlignment="1">
      <alignment horizontal="center" vertical="center" wrapText="1"/>
    </xf>
    <xf numFmtId="0" fontId="43" fillId="24" borderId="96" xfId="53" applyFont="1" applyFill="1" applyBorder="1" applyAlignment="1">
      <alignment horizontal="center" vertical="center" wrapText="1"/>
    </xf>
    <xf numFmtId="0" fontId="43" fillId="24" borderId="80" xfId="53" applyFont="1" applyFill="1" applyBorder="1" applyAlignment="1">
      <alignment horizontal="center" vertical="center" wrapText="1"/>
    </xf>
    <xf numFmtId="0" fontId="43" fillId="24" borderId="82" xfId="53" applyFont="1" applyFill="1" applyBorder="1" applyAlignment="1">
      <alignment horizontal="center" vertical="center" wrapText="1"/>
    </xf>
    <xf numFmtId="0" fontId="43" fillId="24" borderId="79" xfId="53" applyFont="1" applyFill="1" applyBorder="1" applyAlignment="1">
      <alignment horizontal="center" vertical="center" wrapText="1"/>
    </xf>
    <xf numFmtId="0" fontId="43" fillId="24" borderId="95" xfId="53" applyFont="1" applyFill="1" applyBorder="1" applyAlignment="1">
      <alignment horizontal="center" vertical="center" wrapText="1"/>
    </xf>
    <xf numFmtId="0" fontId="33" fillId="24" borderId="13" xfId="53" applyFont="1" applyFill="1" applyBorder="1" applyAlignment="1">
      <alignment horizontal="center" vertical="top"/>
    </xf>
    <xf numFmtId="0" fontId="33" fillId="24" borderId="14" xfId="53" applyFont="1" applyFill="1" applyBorder="1" applyAlignment="1">
      <alignment horizontal="center" vertical="top"/>
    </xf>
    <xf numFmtId="0" fontId="33" fillId="24" borderId="39" xfId="53" applyFont="1" applyFill="1" applyBorder="1" applyAlignment="1">
      <alignment horizontal="center" vertical="top"/>
    </xf>
    <xf numFmtId="0" fontId="33" fillId="24" borderId="16" xfId="53" applyFont="1" applyFill="1" applyBorder="1" applyAlignment="1">
      <alignment horizontal="center" vertical="top"/>
    </xf>
    <xf numFmtId="0" fontId="33" fillId="24" borderId="0" xfId="53" applyFont="1" applyFill="1" applyBorder="1" applyAlignment="1">
      <alignment horizontal="center" vertical="top"/>
    </xf>
    <xf numFmtId="0" fontId="33" fillId="24" borderId="40" xfId="53" applyFont="1" applyFill="1" applyBorder="1" applyAlignment="1">
      <alignment horizontal="center" vertical="top"/>
    </xf>
    <xf numFmtId="0" fontId="33" fillId="24" borderId="20" xfId="53" applyFont="1" applyFill="1" applyBorder="1" applyAlignment="1">
      <alignment horizontal="center" vertical="top"/>
    </xf>
    <xf numFmtId="0" fontId="33" fillId="24" borderId="12" xfId="53" applyFont="1" applyFill="1" applyBorder="1" applyAlignment="1">
      <alignment horizontal="center" vertical="top"/>
    </xf>
    <xf numFmtId="0" fontId="33" fillId="24" borderId="41" xfId="53" applyFont="1" applyFill="1" applyBorder="1" applyAlignment="1">
      <alignment horizontal="center" vertical="top"/>
    </xf>
    <xf numFmtId="0" fontId="43" fillId="24" borderId="86" xfId="53" applyFont="1" applyFill="1" applyBorder="1" applyAlignment="1">
      <alignment horizontal="center" vertical="center" wrapText="1"/>
    </xf>
    <xf numFmtId="0" fontId="43" fillId="24" borderId="92" xfId="53" applyFont="1" applyFill="1" applyBorder="1" applyAlignment="1">
      <alignment horizontal="center" vertical="center" wrapText="1"/>
    </xf>
    <xf numFmtId="0" fontId="43" fillId="24" borderId="70" xfId="53" applyFont="1" applyFill="1" applyBorder="1" applyAlignment="1">
      <alignment horizontal="left" vertical="top" wrapText="1"/>
    </xf>
    <xf numFmtId="0" fontId="43" fillId="24" borderId="60" xfId="53" applyFont="1" applyFill="1" applyBorder="1" applyAlignment="1">
      <alignment horizontal="left" vertical="top" wrapText="1"/>
    </xf>
    <xf numFmtId="0" fontId="43" fillId="24" borderId="91" xfId="53" applyFont="1" applyFill="1" applyBorder="1" applyAlignment="1">
      <alignment horizontal="left" vertical="center" wrapText="1"/>
    </xf>
    <xf numFmtId="0" fontId="43" fillId="24" borderId="100" xfId="53" applyFont="1" applyFill="1" applyBorder="1" applyAlignment="1">
      <alignment horizontal="left" vertical="center" wrapText="1"/>
    </xf>
    <xf numFmtId="0" fontId="45" fillId="24" borderId="13" xfId="53" applyFont="1" applyFill="1" applyBorder="1" applyAlignment="1">
      <alignment horizontal="center" vertical="center" wrapText="1"/>
    </xf>
    <xf numFmtId="0" fontId="45" fillId="24" borderId="14" xfId="53" applyFont="1" applyFill="1" applyBorder="1" applyAlignment="1">
      <alignment horizontal="center" vertical="center" wrapText="1"/>
    </xf>
    <xf numFmtId="0" fontId="45" fillId="24" borderId="15" xfId="53" applyFont="1" applyFill="1" applyBorder="1" applyAlignment="1">
      <alignment horizontal="center" vertical="center" wrapText="1"/>
    </xf>
    <xf numFmtId="0" fontId="45" fillId="24" borderId="20" xfId="53" applyFont="1" applyFill="1" applyBorder="1" applyAlignment="1">
      <alignment horizontal="center" vertical="center" wrapText="1"/>
    </xf>
    <xf numFmtId="0" fontId="45" fillId="24" borderId="12" xfId="53" applyFont="1" applyFill="1" applyBorder="1" applyAlignment="1">
      <alignment horizontal="center" vertical="center" wrapText="1"/>
    </xf>
    <xf numFmtId="0" fontId="45" fillId="24" borderId="18" xfId="53" applyFont="1" applyFill="1" applyBorder="1" applyAlignment="1">
      <alignment horizontal="center" vertical="center" wrapText="1"/>
    </xf>
    <xf numFmtId="0" fontId="33" fillId="24" borderId="102" xfId="53" applyFont="1" applyFill="1" applyBorder="1" applyAlignment="1">
      <alignment horizontal="left" vertical="top"/>
    </xf>
    <xf numFmtId="0" fontId="33" fillId="24" borderId="103" xfId="53" applyFont="1" applyFill="1" applyBorder="1" applyAlignment="1">
      <alignment horizontal="left" vertical="top"/>
    </xf>
    <xf numFmtId="0" fontId="33" fillId="24" borderId="104" xfId="53" applyFont="1" applyFill="1" applyBorder="1" applyAlignment="1">
      <alignment horizontal="left" vertical="top"/>
    </xf>
    <xf numFmtId="0" fontId="33" fillId="24" borderId="105" xfId="53" applyFont="1" applyFill="1" applyBorder="1" applyAlignment="1">
      <alignment horizontal="left" vertical="top"/>
    </xf>
    <xf numFmtId="0" fontId="44" fillId="24" borderId="19" xfId="53" applyFont="1" applyFill="1" applyBorder="1" applyAlignment="1">
      <alignment horizontal="center" vertical="center" shrinkToFit="1"/>
    </xf>
    <xf numFmtId="0" fontId="44" fillId="24" borderId="10" xfId="53" applyFont="1" applyFill="1" applyBorder="1" applyAlignment="1">
      <alignment horizontal="center" vertical="center" shrinkToFit="1"/>
    </xf>
    <xf numFmtId="0" fontId="44" fillId="24" borderId="11" xfId="53" applyFont="1" applyFill="1" applyBorder="1" applyAlignment="1">
      <alignment horizontal="center" vertical="center" shrinkToFit="1"/>
    </xf>
    <xf numFmtId="0" fontId="33" fillId="24" borderId="21" xfId="53" applyFont="1" applyFill="1" applyBorder="1" applyAlignment="1">
      <alignment horizontal="left" vertical="center" wrapText="1"/>
    </xf>
    <xf numFmtId="0" fontId="33" fillId="24" borderId="58" xfId="53" applyFont="1" applyFill="1" applyBorder="1" applyAlignment="1">
      <alignment horizontal="left" vertical="center" wrapText="1"/>
    </xf>
    <xf numFmtId="0" fontId="43" fillId="24" borderId="59" xfId="53" applyFont="1" applyFill="1" applyBorder="1" applyAlignment="1">
      <alignment horizontal="center" vertical="center" textRotation="255" wrapText="1"/>
    </xf>
    <xf numFmtId="0" fontId="43" fillId="24" borderId="70" xfId="53" applyFont="1" applyFill="1" applyBorder="1" applyAlignment="1">
      <alignment horizontal="center" vertical="center" textRotation="255" wrapText="1"/>
    </xf>
    <xf numFmtId="0" fontId="43" fillId="24" borderId="101" xfId="53" applyFont="1" applyFill="1" applyBorder="1" applyAlignment="1">
      <alignment horizontal="center" vertical="center" textRotation="255" wrapText="1"/>
    </xf>
    <xf numFmtId="0" fontId="43" fillId="24" borderId="85" xfId="53" applyFont="1" applyFill="1" applyBorder="1" applyAlignment="1">
      <alignment horizontal="center" vertical="center" wrapText="1"/>
    </xf>
    <xf numFmtId="0" fontId="43" fillId="24" borderId="99" xfId="53" applyFont="1" applyFill="1" applyBorder="1" applyAlignment="1">
      <alignment horizontal="left" vertical="center" wrapText="1"/>
    </xf>
    <xf numFmtId="0" fontId="43" fillId="24" borderId="74" xfId="53" applyFont="1" applyFill="1" applyBorder="1" applyAlignment="1">
      <alignment horizontal="left" vertical="center" wrapText="1"/>
    </xf>
    <xf numFmtId="0" fontId="43" fillId="24" borderId="75" xfId="53" applyFont="1" applyFill="1" applyBorder="1" applyAlignment="1">
      <alignment horizontal="left" vertical="center" wrapText="1"/>
    </xf>
    <xf numFmtId="0" fontId="43" fillId="24" borderId="81" xfId="53" applyFont="1" applyFill="1" applyBorder="1" applyAlignment="1">
      <alignment horizontal="center" vertical="center" wrapText="1"/>
    </xf>
    <xf numFmtId="0" fontId="43" fillId="24" borderId="14" xfId="53" applyFont="1" applyFill="1" applyBorder="1" applyAlignment="1">
      <alignment horizontal="center" vertical="center" wrapText="1"/>
    </xf>
    <xf numFmtId="0" fontId="43" fillId="24" borderId="78" xfId="53" applyFont="1" applyFill="1" applyBorder="1" applyAlignment="1">
      <alignment horizontal="center" vertical="center" wrapText="1"/>
    </xf>
    <xf numFmtId="0" fontId="43" fillId="24" borderId="87" xfId="53" applyFont="1" applyFill="1" applyBorder="1" applyAlignment="1">
      <alignment horizontal="center" vertical="center" wrapText="1"/>
    </xf>
    <xf numFmtId="0" fontId="45" fillId="24" borderId="21" xfId="53" applyFont="1" applyFill="1" applyBorder="1" applyAlignment="1">
      <alignment horizontal="center" vertical="center" wrapText="1"/>
    </xf>
    <xf numFmtId="49" fontId="33" fillId="24" borderId="21" xfId="53" applyNumberFormat="1" applyFont="1" applyFill="1" applyBorder="1" applyAlignment="1">
      <alignment horizontal="center" vertical="center" wrapText="1"/>
    </xf>
    <xf numFmtId="49" fontId="33" fillId="24" borderId="58" xfId="53" applyNumberFormat="1" applyFont="1" applyFill="1" applyBorder="1" applyAlignment="1">
      <alignment horizontal="center" vertical="center" wrapText="1"/>
    </xf>
    <xf numFmtId="49" fontId="43" fillId="24" borderId="77" xfId="53" applyNumberFormat="1" applyFont="1" applyFill="1" applyBorder="1" applyAlignment="1">
      <alignment horizontal="center" vertical="center" wrapText="1"/>
    </xf>
    <xf numFmtId="0" fontId="43" fillId="24" borderId="21" xfId="53" applyFont="1" applyFill="1" applyBorder="1" applyAlignment="1">
      <alignment horizontal="center" vertical="center"/>
    </xf>
    <xf numFmtId="0" fontId="42" fillId="24" borderId="0" xfId="53" applyFont="1" applyFill="1" applyAlignment="1">
      <alignment horizontal="left" vertical="top" wrapText="1"/>
    </xf>
    <xf numFmtId="0" fontId="33" fillId="24" borderId="0" xfId="53" applyFont="1" applyFill="1" applyAlignment="1">
      <alignment horizontal="left" vertical="top"/>
    </xf>
    <xf numFmtId="0" fontId="43" fillId="24" borderId="19" xfId="53" applyFont="1" applyFill="1" applyBorder="1" applyAlignment="1">
      <alignment horizontal="left" vertical="center" wrapText="1"/>
    </xf>
    <xf numFmtId="49" fontId="43" fillId="24" borderId="0" xfId="53" applyNumberFormat="1" applyFont="1" applyFill="1" applyBorder="1" applyAlignment="1">
      <alignment horizontal="center" vertical="center" wrapText="1"/>
    </xf>
    <xf numFmtId="0" fontId="35" fillId="24" borderId="0" xfId="46" applyFont="1" applyFill="1" applyBorder="1" applyAlignment="1">
      <alignment horizontal="left" vertical="center" wrapText="1"/>
    </xf>
    <xf numFmtId="0" fontId="33" fillId="24" borderId="0" xfId="53" applyFont="1" applyFill="1" applyBorder="1" applyAlignment="1">
      <alignment horizontal="left" vertical="center"/>
    </xf>
    <xf numFmtId="0" fontId="43" fillId="24" borderId="0" xfId="53" applyFont="1" applyFill="1" applyBorder="1" applyAlignment="1">
      <alignment horizontal="left" vertical="center" wrapText="1"/>
    </xf>
    <xf numFmtId="0" fontId="43" fillId="24" borderId="36" xfId="53" applyFont="1" applyFill="1" applyBorder="1" applyAlignment="1">
      <alignment horizontal="center" vertical="center"/>
    </xf>
    <xf numFmtId="0" fontId="43" fillId="24" borderId="37" xfId="53" applyFont="1" applyFill="1" applyBorder="1" applyAlignment="1">
      <alignment horizontal="center" vertical="center"/>
    </xf>
    <xf numFmtId="0" fontId="43" fillId="24" borderId="35" xfId="53" applyFont="1" applyFill="1" applyBorder="1" applyAlignment="1">
      <alignment horizontal="center" vertical="center" textRotation="255" wrapText="1"/>
    </xf>
    <xf numFmtId="0" fontId="43" fillId="24" borderId="38" xfId="53" applyFont="1" applyFill="1" applyBorder="1" applyAlignment="1">
      <alignment horizontal="center" vertical="center" textRotation="255" wrapText="1"/>
    </xf>
    <xf numFmtId="0" fontId="43" fillId="24" borderId="93" xfId="53" applyFont="1" applyFill="1" applyBorder="1" applyAlignment="1">
      <alignment horizontal="center" vertical="center" textRotation="255" wrapText="1"/>
    </xf>
    <xf numFmtId="0" fontId="46" fillId="24" borderId="36" xfId="53" applyFont="1" applyFill="1" applyBorder="1" applyAlignment="1">
      <alignment horizontal="left" vertical="top"/>
    </xf>
    <xf numFmtId="0" fontId="46" fillId="24" borderId="37" xfId="53" applyFont="1" applyFill="1" applyBorder="1" applyAlignment="1">
      <alignment horizontal="left" vertical="top"/>
    </xf>
    <xf numFmtId="0" fontId="46" fillId="24" borderId="49" xfId="53" applyFont="1" applyFill="1" applyBorder="1" applyAlignment="1">
      <alignment horizontal="left" vertical="top"/>
    </xf>
    <xf numFmtId="0" fontId="43" fillId="24" borderId="96" xfId="53" applyFont="1" applyFill="1" applyBorder="1" applyAlignment="1">
      <alignment horizontal="left" vertical="center" wrapText="1"/>
    </xf>
    <xf numFmtId="0" fontId="43" fillId="24" borderId="80" xfId="53" applyFont="1" applyFill="1" applyBorder="1" applyAlignment="1">
      <alignment horizontal="left" vertical="center" wrapText="1"/>
    </xf>
    <xf numFmtId="0" fontId="43" fillId="24" borderId="84" xfId="53" applyFont="1" applyFill="1" applyBorder="1" applyAlignment="1">
      <alignment horizontal="left" vertical="center" wrapText="1"/>
    </xf>
    <xf numFmtId="176" fontId="43" fillId="24" borderId="21" xfId="53" applyNumberFormat="1" applyFont="1" applyFill="1" applyBorder="1" applyAlignment="1">
      <alignment horizontal="left" vertical="center" wrapText="1" indent="1"/>
    </xf>
    <xf numFmtId="0" fontId="43" fillId="24" borderId="89" xfId="53" applyFont="1" applyFill="1" applyBorder="1" applyAlignment="1">
      <alignment horizontal="center" vertical="center" wrapText="1"/>
    </xf>
    <xf numFmtId="0" fontId="43" fillId="24" borderId="17" xfId="53" applyFont="1" applyFill="1" applyBorder="1" applyAlignment="1">
      <alignment horizontal="center" vertical="center" wrapText="1"/>
    </xf>
    <xf numFmtId="0" fontId="28" fillId="24" borderId="0" xfId="53" applyFont="1" applyFill="1" applyAlignment="1">
      <alignment horizontal="left" vertical="top" wrapText="1"/>
    </xf>
    <xf numFmtId="0" fontId="32" fillId="24" borderId="56"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9" xfId="53" applyFont="1" applyFill="1" applyBorder="1" applyAlignment="1">
      <alignment horizontal="right" vertical="center" wrapText="1"/>
    </xf>
    <xf numFmtId="0" fontId="32" fillId="24" borderId="10" xfId="53" applyFont="1" applyFill="1" applyBorder="1" applyAlignment="1">
      <alignment horizontal="right"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42" xfId="53" applyFont="1" applyFill="1" applyBorder="1" applyAlignment="1">
      <alignment horizontal="center" vertical="center" wrapText="1"/>
    </xf>
    <xf numFmtId="0" fontId="28" fillId="24" borderId="19" xfId="53" applyFont="1" applyFill="1" applyBorder="1" applyAlignment="1">
      <alignment horizontal="right" vertical="top"/>
    </xf>
    <xf numFmtId="0" fontId="28" fillId="24" borderId="10" xfId="53" applyFont="1" applyFill="1" applyBorder="1" applyAlignment="1">
      <alignment horizontal="right" vertical="top"/>
    </xf>
    <xf numFmtId="0" fontId="28" fillId="0" borderId="10" xfId="53" applyFont="1" applyBorder="1" applyAlignment="1">
      <alignment horizontal="center" vertical="center" wrapText="1"/>
    </xf>
    <xf numFmtId="0" fontId="28" fillId="0" borderId="42" xfId="53" applyFont="1" applyBorder="1" applyAlignment="1">
      <alignment horizontal="center" vertical="center" wrapText="1"/>
    </xf>
    <xf numFmtId="0" fontId="28" fillId="24" borderId="10" xfId="53" applyFont="1" applyFill="1" applyBorder="1" applyAlignment="1">
      <alignment horizontal="center" vertical="center" wrapText="1"/>
    </xf>
    <xf numFmtId="0" fontId="28" fillId="24" borderId="11" xfId="53" applyFont="1" applyFill="1" applyBorder="1" applyAlignment="1">
      <alignment horizontal="center" vertical="center" wrapText="1"/>
    </xf>
    <xf numFmtId="0" fontId="28" fillId="24" borderId="10" xfId="53" applyFont="1" applyFill="1" applyBorder="1" applyAlignment="1">
      <alignment horizontal="center" vertical="center" shrinkToFit="1"/>
    </xf>
    <xf numFmtId="0" fontId="28" fillId="24" borderId="11" xfId="53" applyFont="1" applyFill="1" applyBorder="1" applyAlignment="1">
      <alignment horizontal="center" vertical="center" shrinkToFit="1"/>
    </xf>
    <xf numFmtId="0" fontId="32" fillId="24" borderId="65" xfId="53" applyFont="1" applyFill="1" applyBorder="1" applyAlignment="1">
      <alignment horizontal="center" vertical="center" wrapText="1"/>
    </xf>
    <xf numFmtId="0" fontId="32" fillId="24" borderId="66" xfId="53" applyFont="1" applyFill="1" applyBorder="1" applyAlignment="1">
      <alignment horizontal="center" vertical="center" wrapText="1"/>
    </xf>
    <xf numFmtId="0" fontId="28" fillId="24" borderId="63" xfId="53" applyFont="1" applyFill="1" applyBorder="1" applyAlignment="1">
      <alignment horizontal="center" vertical="center"/>
    </xf>
    <xf numFmtId="0" fontId="28" fillId="24" borderId="61" xfId="53" applyFont="1" applyFill="1" applyBorder="1" applyAlignment="1">
      <alignment horizontal="center" vertical="center"/>
    </xf>
    <xf numFmtId="0" fontId="28" fillId="24" borderId="64" xfId="53" applyFont="1" applyFill="1" applyBorder="1" applyAlignment="1">
      <alignment horizontal="center" vertical="center"/>
    </xf>
    <xf numFmtId="0" fontId="32" fillId="24" borderId="60" xfId="53" applyFont="1" applyFill="1" applyBorder="1" applyAlignment="1">
      <alignment horizontal="center" vertical="center" wrapText="1"/>
    </xf>
    <xf numFmtId="0" fontId="32" fillId="24" borderId="12" xfId="53" applyFont="1" applyFill="1" applyBorder="1" applyAlignment="1">
      <alignment horizontal="center" vertical="center" wrapText="1"/>
    </xf>
    <xf numFmtId="0" fontId="32" fillId="24" borderId="18" xfId="53" applyFont="1" applyFill="1" applyBorder="1" applyAlignment="1">
      <alignment horizontal="center" vertical="center" wrapText="1"/>
    </xf>
    <xf numFmtId="49" fontId="32" fillId="24" borderId="21" xfId="53" applyNumberFormat="1" applyFont="1" applyFill="1" applyBorder="1" applyAlignment="1">
      <alignment horizontal="left" vertical="center" wrapText="1"/>
    </xf>
    <xf numFmtId="49" fontId="32" fillId="24" borderId="58" xfId="53" applyNumberFormat="1" applyFont="1" applyFill="1" applyBorder="1" applyAlignment="1">
      <alignment horizontal="left" vertical="center" wrapText="1"/>
    </xf>
    <xf numFmtId="0" fontId="32" fillId="26" borderId="97" xfId="53" applyFont="1" applyFill="1" applyBorder="1" applyAlignment="1">
      <alignment horizontal="left" vertical="center" wrapText="1"/>
    </xf>
    <xf numFmtId="0" fontId="32" fillId="26" borderId="72" xfId="53" applyFont="1" applyFill="1" applyBorder="1" applyAlignment="1">
      <alignment horizontal="left" vertical="center" wrapText="1"/>
    </xf>
    <xf numFmtId="0" fontId="32" fillId="26" borderId="77" xfId="53" applyFont="1" applyFill="1" applyBorder="1" applyAlignment="1">
      <alignment horizontal="left" vertical="center" wrapText="1"/>
    </xf>
    <xf numFmtId="0" fontId="32" fillId="26" borderId="88" xfId="53" applyFont="1" applyFill="1" applyBorder="1" applyAlignment="1">
      <alignment horizontal="left" vertical="center" wrapText="1"/>
    </xf>
    <xf numFmtId="0" fontId="32" fillId="24" borderId="57" xfId="53"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2" fillId="24" borderId="19" xfId="53" applyNumberFormat="1" applyFont="1" applyFill="1" applyBorder="1" applyAlignment="1">
      <alignment horizontal="center" vertical="center" wrapText="1"/>
    </xf>
    <xf numFmtId="49" fontId="32" fillId="24" borderId="42" xfId="53" applyNumberFormat="1" applyFont="1" applyFill="1" applyBorder="1" applyAlignment="1">
      <alignment horizontal="center" vertical="center" wrapText="1"/>
    </xf>
    <xf numFmtId="49" fontId="32" fillId="24" borderId="19" xfId="53" applyNumberFormat="1" applyFont="1" applyFill="1" applyBorder="1" applyAlignment="1">
      <alignment horizontal="left" vertical="center" wrapText="1"/>
    </xf>
    <xf numFmtId="49" fontId="32" fillId="24" borderId="10" xfId="53" applyNumberFormat="1" applyFont="1" applyFill="1" applyBorder="1" applyAlignment="1">
      <alignment horizontal="left" vertical="center" wrapText="1"/>
    </xf>
    <xf numFmtId="49" fontId="29" fillId="24" borderId="10" xfId="53" applyNumberFormat="1" applyFont="1" applyFill="1" applyBorder="1" applyAlignment="1">
      <alignment horizontal="righ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40" xfId="53" applyFont="1" applyFill="1" applyBorder="1" applyAlignment="1">
      <alignment horizontal="left" vertical="center" wrapText="1"/>
    </xf>
    <xf numFmtId="0" fontId="30" fillId="24" borderId="0" xfId="53" applyFont="1" applyFill="1" applyAlignment="1">
      <alignment horizontal="left" wrapText="1"/>
    </xf>
    <xf numFmtId="0" fontId="28" fillId="24" borderId="0" xfId="53" applyFont="1" applyFill="1" applyAlignment="1">
      <alignment horizontal="left"/>
    </xf>
    <xf numFmtId="0" fontId="30" fillId="24" borderId="44" xfId="53" applyFont="1" applyFill="1" applyBorder="1" applyAlignment="1">
      <alignment horizontal="left" wrapText="1"/>
    </xf>
    <xf numFmtId="0" fontId="32" fillId="24" borderId="54" xfId="53" applyFont="1" applyFill="1" applyBorder="1" applyAlignment="1">
      <alignment horizontal="center" vertical="center" textRotation="255" wrapText="1"/>
    </xf>
    <xf numFmtId="0" fontId="32" fillId="24" borderId="56" xfId="53" applyFont="1" applyFill="1" applyBorder="1" applyAlignment="1">
      <alignment horizontal="center" vertical="center" textRotation="255" wrapText="1"/>
    </xf>
    <xf numFmtId="0" fontId="32" fillId="24" borderId="55" xfId="53" applyFont="1" applyFill="1" applyBorder="1" applyAlignment="1">
      <alignment horizontal="center" vertical="center" wrapText="1"/>
    </xf>
    <xf numFmtId="0" fontId="32" fillId="24" borderId="45" xfId="53" applyFont="1" applyFill="1" applyBorder="1" applyAlignment="1">
      <alignment horizontal="left" vertical="center" wrapText="1"/>
    </xf>
    <xf numFmtId="0" fontId="32" fillId="24" borderId="46" xfId="53" applyFont="1" applyFill="1" applyBorder="1" applyAlignment="1">
      <alignment horizontal="left" vertical="center" wrapText="1"/>
    </xf>
    <xf numFmtId="0" fontId="32" fillId="24" borderId="48" xfId="53" applyFont="1" applyFill="1" applyBorder="1" applyAlignment="1">
      <alignment horizontal="left" vertical="center" wrapText="1"/>
    </xf>
    <xf numFmtId="0" fontId="32" fillId="24" borderId="21" xfId="53" applyFont="1" applyFill="1" applyBorder="1" applyAlignment="1">
      <alignment horizontal="left" vertical="center" wrapText="1"/>
    </xf>
    <xf numFmtId="0" fontId="32" fillId="24" borderId="58" xfId="53" applyFont="1" applyFill="1" applyBorder="1" applyAlignment="1">
      <alignment horizontal="left" vertical="center" wrapText="1"/>
    </xf>
    <xf numFmtId="0" fontId="32" fillId="24" borderId="16" xfId="53" applyFont="1" applyFill="1" applyBorder="1" applyAlignment="1">
      <alignment horizontal="center" vertical="center" wrapText="1"/>
    </xf>
    <xf numFmtId="0" fontId="32" fillId="24" borderId="0" xfId="53" applyFont="1" applyFill="1" applyAlignment="1">
      <alignment horizontal="center" vertical="center" wrapText="1"/>
    </xf>
    <xf numFmtId="49" fontId="32" fillId="24" borderId="0" xfId="53" applyNumberFormat="1" applyFont="1" applyFill="1" applyAlignment="1">
      <alignment horizontal="center" vertical="center" wrapText="1"/>
    </xf>
    <xf numFmtId="0" fontId="32" fillId="24" borderId="40" xfId="53"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28" fillId="24" borderId="0" xfId="53" applyFont="1" applyFill="1" applyAlignment="1">
      <alignment horizontal="left" vertical="center"/>
    </xf>
    <xf numFmtId="0" fontId="28" fillId="24" borderId="40" xfId="53" applyFont="1" applyFill="1" applyBorder="1" applyAlignment="1">
      <alignment horizontal="left" vertical="center"/>
    </xf>
    <xf numFmtId="0" fontId="30" fillId="24" borderId="0" xfId="53" applyFont="1" applyFill="1" applyAlignment="1">
      <alignment horizontal="left" vertical="top" wrapText="1"/>
    </xf>
    <xf numFmtId="0" fontId="28" fillId="24" borderId="0" xfId="53" applyFont="1" applyFill="1" applyAlignment="1">
      <alignment horizontal="left" vertical="top"/>
    </xf>
    <xf numFmtId="0" fontId="32" fillId="24" borderId="35" xfId="53" applyFont="1" applyFill="1" applyBorder="1" applyAlignment="1">
      <alignment horizontal="center" vertical="center" wrapText="1"/>
    </xf>
    <xf numFmtId="0" fontId="32" fillId="24" borderId="38" xfId="53" applyFont="1" applyFill="1" applyBorder="1" applyAlignment="1">
      <alignment horizontal="center" vertical="center" wrapText="1"/>
    </xf>
    <xf numFmtId="0" fontId="32" fillId="24" borderId="43" xfId="53" applyFont="1" applyFill="1" applyBorder="1" applyAlignment="1">
      <alignment horizontal="center" vertical="center" wrapText="1"/>
    </xf>
    <xf numFmtId="0" fontId="32" fillId="24" borderId="55" xfId="53" applyFont="1" applyFill="1" applyBorder="1" applyAlignment="1">
      <alignment horizontal="left" vertical="center" wrapText="1"/>
    </xf>
    <xf numFmtId="0" fontId="29" fillId="24" borderId="45" xfId="53" applyFont="1" applyFill="1" applyBorder="1" applyAlignment="1">
      <alignment horizontal="center" vertical="center" shrinkToFit="1"/>
    </xf>
    <xf numFmtId="0" fontId="29" fillId="24" borderId="46" xfId="53" applyFont="1" applyFill="1" applyBorder="1" applyAlignment="1">
      <alignment horizontal="center" vertical="center" shrinkToFit="1"/>
    </xf>
    <xf numFmtId="0" fontId="29" fillId="24" borderId="47" xfId="53" applyFont="1" applyFill="1" applyBorder="1" applyAlignment="1">
      <alignment horizontal="center" vertical="center" shrinkToFit="1"/>
    </xf>
    <xf numFmtId="0" fontId="28" fillId="24" borderId="55" xfId="53" applyFont="1" applyFill="1" applyBorder="1" applyAlignment="1">
      <alignment horizontal="left" vertical="center" wrapText="1"/>
    </xf>
    <xf numFmtId="0" fontId="28" fillId="24" borderId="68" xfId="53" applyFont="1" applyFill="1" applyBorder="1" applyAlignment="1">
      <alignment horizontal="left" vertical="center" wrapText="1"/>
    </xf>
    <xf numFmtId="0" fontId="29" fillId="24" borderId="19" xfId="53" applyFont="1" applyFill="1" applyBorder="1" applyAlignment="1">
      <alignment horizontal="center" vertical="center" shrinkToFit="1"/>
    </xf>
    <xf numFmtId="0" fontId="29" fillId="24" borderId="10" xfId="53" applyFont="1" applyFill="1" applyBorder="1" applyAlignment="1">
      <alignment horizontal="center" vertical="center" shrinkToFit="1"/>
    </xf>
    <xf numFmtId="0" fontId="29" fillId="24" borderId="11" xfId="53" applyFont="1" applyFill="1" applyBorder="1" applyAlignment="1">
      <alignment horizontal="center" vertical="center" shrinkToFit="1"/>
    </xf>
    <xf numFmtId="0" fontId="28" fillId="24" borderId="21" xfId="53" applyFont="1" applyFill="1" applyBorder="1" applyAlignment="1">
      <alignment horizontal="left" vertical="center" wrapText="1"/>
    </xf>
    <xf numFmtId="0" fontId="28" fillId="24" borderId="58" xfId="53" applyFont="1" applyFill="1" applyBorder="1" applyAlignment="1">
      <alignment horizontal="left" vertical="center" wrapText="1"/>
    </xf>
    <xf numFmtId="0" fontId="32" fillId="24" borderId="66" xfId="53" applyFont="1" applyFill="1" applyBorder="1" applyAlignment="1">
      <alignment horizontal="left" vertical="center" wrapText="1"/>
    </xf>
    <xf numFmtId="0" fontId="29" fillId="24" borderId="63" xfId="53" applyFont="1" applyFill="1" applyBorder="1" applyAlignment="1">
      <alignment horizontal="center" vertical="center" shrinkToFit="1"/>
    </xf>
    <xf numFmtId="0" fontId="29" fillId="24" borderId="61" xfId="53" applyFont="1" applyFill="1" applyBorder="1" applyAlignment="1">
      <alignment horizontal="center" vertical="center" shrinkToFit="1"/>
    </xf>
    <xf numFmtId="0" fontId="29" fillId="24" borderId="62" xfId="53" applyFont="1" applyFill="1" applyBorder="1" applyAlignment="1">
      <alignment horizontal="center" vertical="center" shrinkToFit="1"/>
    </xf>
    <xf numFmtId="0" fontId="28" fillId="24" borderId="66" xfId="53" applyFont="1" applyFill="1" applyBorder="1" applyAlignment="1">
      <alignment horizontal="left" vertical="center" wrapText="1"/>
    </xf>
    <xf numFmtId="0" fontId="28" fillId="24" borderId="69" xfId="53" applyFont="1" applyFill="1" applyBorder="1" applyAlignment="1">
      <alignment horizontal="left" vertical="center" wrapText="1"/>
    </xf>
    <xf numFmtId="0" fontId="48" fillId="24" borderId="13" xfId="53" applyFont="1" applyFill="1" applyBorder="1" applyAlignment="1">
      <alignment horizontal="center" vertical="center"/>
    </xf>
    <xf numFmtId="0" fontId="48" fillId="24" borderId="20" xfId="53" applyFont="1" applyFill="1" applyBorder="1" applyAlignment="1">
      <alignment horizontal="center" vertical="center"/>
    </xf>
    <xf numFmtId="0" fontId="48" fillId="24" borderId="15" xfId="53" applyFont="1" applyFill="1" applyBorder="1" applyAlignment="1">
      <alignment horizontal="left" vertical="center"/>
    </xf>
    <xf numFmtId="0" fontId="48" fillId="24" borderId="18" xfId="53" applyFont="1" applyFill="1" applyBorder="1" applyAlignment="1">
      <alignment horizontal="left" vertical="center"/>
    </xf>
    <xf numFmtId="0" fontId="48" fillId="24" borderId="21" xfId="53" applyFont="1" applyFill="1" applyBorder="1" applyAlignment="1">
      <alignment horizontal="center" vertical="center" shrinkToFit="1"/>
    </xf>
    <xf numFmtId="49" fontId="50" fillId="24" borderId="19" xfId="55" applyNumberFormat="1" applyFont="1" applyFill="1" applyBorder="1" applyAlignment="1">
      <alignment horizontal="left" vertical="center"/>
    </xf>
    <xf numFmtId="49" fontId="48" fillId="24" borderId="10" xfId="53" applyNumberFormat="1" applyFont="1" applyFill="1" applyBorder="1" applyAlignment="1">
      <alignment horizontal="left" vertical="center"/>
    </xf>
    <xf numFmtId="49" fontId="48" fillId="24" borderId="11" xfId="53" applyNumberFormat="1" applyFont="1" applyFill="1" applyBorder="1" applyAlignment="1">
      <alignment horizontal="left" vertical="center"/>
    </xf>
    <xf numFmtId="0" fontId="48" fillId="24" borderId="0" xfId="53" applyFont="1" applyFill="1" applyAlignment="1">
      <alignment horizontal="left" vertical="center" wrapText="1"/>
    </xf>
    <xf numFmtId="0" fontId="48" fillId="24" borderId="21" xfId="53" applyFont="1" applyFill="1" applyBorder="1" applyAlignment="1">
      <alignment horizontal="center" vertical="center"/>
    </xf>
    <xf numFmtId="0" fontId="48" fillId="24" borderId="19" xfId="53" applyFont="1" applyFill="1" applyBorder="1" applyAlignment="1">
      <alignment horizontal="left" vertical="center"/>
    </xf>
    <xf numFmtId="0" fontId="48" fillId="24" borderId="10" xfId="53" applyFont="1" applyFill="1" applyBorder="1" applyAlignment="1">
      <alignment horizontal="left" vertical="center"/>
    </xf>
    <xf numFmtId="0" fontId="48" fillId="24" borderId="11" xfId="53" applyFont="1" applyFill="1" applyBorder="1" applyAlignment="1">
      <alignment horizontal="left" vertical="center"/>
    </xf>
    <xf numFmtId="49" fontId="48" fillId="24" borderId="19" xfId="53" applyNumberFormat="1" applyFont="1" applyFill="1" applyBorder="1" applyAlignment="1">
      <alignment horizontal="left" vertical="center"/>
    </xf>
    <xf numFmtId="0" fontId="29" fillId="24" borderId="21" xfId="53" applyFont="1" applyFill="1" applyBorder="1" applyAlignment="1">
      <alignment horizontal="left" vertical="center" wrapText="1"/>
    </xf>
    <xf numFmtId="0" fontId="48" fillId="24" borderId="22" xfId="53" applyFont="1" applyFill="1" applyBorder="1" applyAlignment="1">
      <alignment horizontal="center" vertical="center"/>
    </xf>
    <xf numFmtId="0" fontId="48" fillId="24" borderId="27" xfId="53" applyFont="1" applyFill="1" applyBorder="1" applyAlignment="1">
      <alignment horizontal="center" vertical="center"/>
    </xf>
    <xf numFmtId="0" fontId="48" fillId="24" borderId="22" xfId="53" applyFont="1" applyFill="1" applyBorder="1" applyAlignment="1">
      <alignment horizontal="left" vertical="center" wrapText="1"/>
    </xf>
    <xf numFmtId="0" fontId="48" fillId="24" borderId="27" xfId="53" applyFont="1" applyFill="1" applyBorder="1" applyAlignment="1">
      <alignment horizontal="left" vertical="center" wrapText="1"/>
    </xf>
    <xf numFmtId="0" fontId="48" fillId="24" borderId="22" xfId="53" applyFont="1" applyFill="1" applyBorder="1" applyAlignment="1">
      <alignment horizontal="center" vertical="center" shrinkToFit="1"/>
    </xf>
    <xf numFmtId="0" fontId="48" fillId="24" borderId="27" xfId="53" applyFont="1" applyFill="1" applyBorder="1" applyAlignment="1">
      <alignment horizontal="center" vertical="center" shrinkToFit="1"/>
    </xf>
    <xf numFmtId="0" fontId="48" fillId="24" borderId="22" xfId="53" applyFont="1" applyFill="1" applyBorder="1" applyAlignment="1">
      <alignment horizontal="left" vertical="center"/>
    </xf>
    <xf numFmtId="0" fontId="48" fillId="24" borderId="27" xfId="53" applyFont="1" applyFill="1" applyBorder="1" applyAlignment="1">
      <alignment horizontal="left" vertical="center"/>
    </xf>
    <xf numFmtId="0" fontId="52" fillId="24" borderId="0" xfId="53" applyFont="1" applyFill="1" applyAlignment="1">
      <alignment horizontal="left" vertical="center" wrapText="1"/>
    </xf>
    <xf numFmtId="0" fontId="48" fillId="24" borderId="19" xfId="53" applyFont="1" applyFill="1" applyBorder="1" applyAlignment="1">
      <alignment horizontal="center" vertical="center" wrapText="1"/>
    </xf>
    <xf numFmtId="0" fontId="48" fillId="24" borderId="11" xfId="53" applyFont="1" applyFill="1" applyBorder="1" applyAlignment="1">
      <alignment horizontal="center" vertical="center" wrapText="1"/>
    </xf>
    <xf numFmtId="0" fontId="62" fillId="0" borderId="134" xfId="47" applyFont="1" applyBorder="1" applyAlignment="1">
      <alignment horizontal="center" vertical="center"/>
    </xf>
    <xf numFmtId="0" fontId="62" fillId="0" borderId="133" xfId="47" applyFont="1" applyBorder="1" applyAlignment="1">
      <alignment horizontal="center" vertical="center"/>
    </xf>
    <xf numFmtId="0" fontId="62" fillId="0" borderId="135" xfId="47" applyFont="1" applyBorder="1" applyAlignment="1">
      <alignment horizontal="center" vertical="center"/>
    </xf>
    <xf numFmtId="177" fontId="62" fillId="0" borderId="131" xfId="47" applyNumberFormat="1" applyFont="1" applyBorder="1" applyAlignment="1">
      <alignment horizontal="center" vertical="center" shrinkToFit="1"/>
    </xf>
    <xf numFmtId="177" fontId="62" fillId="0" borderId="129" xfId="47" applyNumberFormat="1" applyFont="1" applyBorder="1" applyAlignment="1">
      <alignment horizontal="center" vertical="center" shrinkToFit="1"/>
    </xf>
    <xf numFmtId="177" fontId="62" fillId="0" borderId="127" xfId="47" applyNumberFormat="1" applyFont="1" applyBorder="1" applyAlignment="1">
      <alignment horizontal="center" vertical="center" shrinkToFit="1"/>
    </xf>
    <xf numFmtId="177" fontId="62" fillId="0" borderId="117" xfId="47" applyNumberFormat="1" applyFont="1" applyBorder="1" applyAlignment="1">
      <alignment horizontal="center" vertical="center" shrinkToFit="1"/>
    </xf>
    <xf numFmtId="177" fontId="62" fillId="0" borderId="125" xfId="47" applyNumberFormat="1" applyFont="1" applyBorder="1" applyAlignment="1">
      <alignment horizontal="center" vertical="center" shrinkToFit="1"/>
    </xf>
    <xf numFmtId="177" fontId="62" fillId="0" borderId="124" xfId="47" applyNumberFormat="1" applyFont="1" applyBorder="1" applyAlignment="1">
      <alignment horizontal="center" vertical="center" shrinkToFit="1"/>
    </xf>
    <xf numFmtId="0" fontId="59" fillId="0" borderId="130" xfId="47" applyFont="1" applyBorder="1" applyAlignment="1">
      <alignment horizontal="center" vertical="center" wrapText="1"/>
    </xf>
    <xf numFmtId="0" fontId="59" fillId="0" borderId="129" xfId="47" applyFont="1" applyBorder="1" applyAlignment="1">
      <alignment horizontal="center" vertical="center" wrapText="1"/>
    </xf>
    <xf numFmtId="0" fontId="59" fillId="0" borderId="128" xfId="47" applyFont="1" applyBorder="1" applyAlignment="1">
      <alignment horizontal="center" vertical="center" wrapText="1"/>
    </xf>
    <xf numFmtId="0" fontId="59" fillId="0" borderId="118" xfId="47" applyFont="1" applyBorder="1" applyAlignment="1">
      <alignment horizontal="center" vertical="center" wrapText="1"/>
    </xf>
    <xf numFmtId="0" fontId="59" fillId="0" borderId="117" xfId="47" applyFont="1" applyBorder="1" applyAlignment="1">
      <alignment horizontal="center" vertical="center" wrapText="1"/>
    </xf>
    <xf numFmtId="0" fontId="59" fillId="0" borderId="116" xfId="47" applyFont="1" applyBorder="1" applyAlignment="1">
      <alignment horizontal="center" vertical="center" wrapText="1"/>
    </xf>
    <xf numFmtId="0" fontId="59" fillId="0" borderId="109" xfId="47" applyFont="1" applyBorder="1" applyAlignment="1">
      <alignment horizontal="center" vertical="center" wrapText="1"/>
    </xf>
    <xf numFmtId="0" fontId="59" fillId="0" borderId="108" xfId="47" applyFont="1" applyBorder="1" applyAlignment="1">
      <alignment horizontal="center" vertical="center" wrapText="1"/>
    </xf>
    <xf numFmtId="0" fontId="59" fillId="0" borderId="107" xfId="47" applyFont="1" applyBorder="1" applyAlignment="1">
      <alignment horizontal="center" vertical="center" wrapText="1"/>
    </xf>
    <xf numFmtId="0" fontId="62" fillId="0" borderId="123" xfId="47" applyFont="1" applyBorder="1" applyAlignment="1">
      <alignment horizontal="center" vertical="center"/>
    </xf>
    <xf numFmtId="0" fontId="62" fillId="0" borderId="120" xfId="47" applyFont="1" applyBorder="1" applyAlignment="1">
      <alignment horizontal="center" vertical="center"/>
    </xf>
    <xf numFmtId="0" fontId="62" fillId="0" borderId="122" xfId="47" applyFont="1" applyBorder="1" applyAlignment="1">
      <alignment horizontal="center" vertical="center"/>
    </xf>
    <xf numFmtId="177" fontId="62" fillId="0" borderId="119" xfId="57" applyNumberFormat="1" applyFont="1" applyBorder="1" applyAlignment="1">
      <alignment horizontal="right" vertical="center" shrinkToFit="1"/>
    </xf>
    <xf numFmtId="177" fontId="62" fillId="0" borderId="10" xfId="57" applyNumberFormat="1" applyFont="1" applyBorder="1" applyAlignment="1">
      <alignment horizontal="right" vertical="center" shrinkToFit="1"/>
    </xf>
    <xf numFmtId="0" fontId="62" fillId="0" borderId="113" xfId="47" applyFont="1" applyBorder="1" applyAlignment="1">
      <alignment horizontal="center" vertical="center"/>
    </xf>
    <xf numFmtId="0" fontId="62" fillId="0" borderId="112" xfId="47" applyFont="1" applyBorder="1" applyAlignment="1">
      <alignment horizontal="center" vertical="center"/>
    </xf>
    <xf numFmtId="0" fontId="62" fillId="0" borderId="114" xfId="47" applyFont="1" applyBorder="1" applyAlignment="1">
      <alignment horizontal="center" vertical="center"/>
    </xf>
    <xf numFmtId="177" fontId="62" fillId="0" borderId="110" xfId="57" applyNumberFormat="1" applyFont="1" applyBorder="1" applyAlignment="1">
      <alignment horizontal="right" vertical="center" shrinkToFit="1"/>
    </xf>
    <xf numFmtId="177" fontId="62" fillId="0" borderId="44" xfId="57" applyNumberFormat="1" applyFont="1" applyBorder="1" applyAlignment="1">
      <alignment horizontal="right" vertical="center" shrinkToFit="1"/>
    </xf>
    <xf numFmtId="0" fontId="64" fillId="27" borderId="152" xfId="47" applyFont="1" applyFill="1" applyBorder="1" applyAlignment="1" applyProtection="1">
      <alignment horizontal="left" vertical="center" wrapText="1"/>
      <protection locked="0"/>
    </xf>
    <xf numFmtId="0" fontId="64" fillId="27" borderId="14" xfId="47" applyFont="1" applyFill="1" applyBorder="1" applyAlignment="1" applyProtection="1">
      <alignment horizontal="left" vertical="center" wrapText="1"/>
      <protection locked="0"/>
    </xf>
    <xf numFmtId="0" fontId="64" fillId="27" borderId="39" xfId="47" applyFont="1" applyFill="1" applyBorder="1" applyAlignment="1" applyProtection="1">
      <alignment horizontal="left" vertical="center" wrapText="1"/>
      <protection locked="0"/>
    </xf>
    <xf numFmtId="0" fontId="64" fillId="27" borderId="59" xfId="47" applyFont="1" applyFill="1" applyBorder="1" applyAlignment="1" applyProtection="1">
      <alignment horizontal="left" vertical="center" wrapText="1"/>
      <protection locked="0"/>
    </xf>
    <xf numFmtId="0" fontId="64" fillId="27" borderId="0" xfId="47" applyFont="1" applyFill="1" applyBorder="1" applyAlignment="1" applyProtection="1">
      <alignment horizontal="left" vertical="center" wrapText="1"/>
      <protection locked="0"/>
    </xf>
    <xf numFmtId="0" fontId="64" fillId="27" borderId="40" xfId="47" applyFont="1" applyFill="1" applyBorder="1" applyAlignment="1" applyProtection="1">
      <alignment horizontal="left" vertical="center" wrapText="1"/>
      <protection locked="0"/>
    </xf>
    <xf numFmtId="0" fontId="64" fillId="27" borderId="60" xfId="47" applyFont="1" applyFill="1" applyBorder="1" applyAlignment="1" applyProtection="1">
      <alignment horizontal="left" vertical="center" wrapText="1"/>
      <protection locked="0"/>
    </xf>
    <xf numFmtId="0" fontId="64" fillId="27" borderId="12" xfId="47" applyFont="1" applyFill="1" applyBorder="1" applyAlignment="1" applyProtection="1">
      <alignment horizontal="left" vertical="center" wrapText="1"/>
      <protection locked="0"/>
    </xf>
    <xf numFmtId="0" fontId="64" fillId="27" borderId="41" xfId="47" applyFont="1" applyFill="1" applyBorder="1" applyAlignment="1" applyProtection="1">
      <alignment horizontal="left" vertical="center" wrapText="1"/>
      <protection locked="0"/>
    </xf>
    <xf numFmtId="177" fontId="64" fillId="0" borderId="146" xfId="47" applyNumberFormat="1" applyFont="1" applyBorder="1" applyAlignment="1">
      <alignment horizontal="center" vertical="center" wrapText="1"/>
    </xf>
    <xf numFmtId="177" fontId="64" fillId="0" borderId="144" xfId="47" applyNumberFormat="1" applyFont="1" applyBorder="1" applyAlignment="1">
      <alignment horizontal="center" vertical="center" wrapText="1"/>
    </xf>
    <xf numFmtId="177" fontId="64" fillId="0" borderId="145" xfId="47" applyNumberFormat="1" applyFont="1" applyBorder="1" applyAlignment="1">
      <alignment horizontal="center" vertical="center" wrapText="1"/>
    </xf>
    <xf numFmtId="177" fontId="64" fillId="0" borderId="139" xfId="47" applyNumberFormat="1" applyFont="1" applyBorder="1" applyAlignment="1">
      <alignment horizontal="center" vertical="center" wrapText="1"/>
    </xf>
    <xf numFmtId="177" fontId="64" fillId="0" borderId="137" xfId="47" applyNumberFormat="1" applyFont="1" applyBorder="1" applyAlignment="1">
      <alignment horizontal="center" vertical="center" wrapText="1"/>
    </xf>
    <xf numFmtId="177" fontId="64" fillId="0" borderId="138" xfId="47" applyNumberFormat="1" applyFont="1" applyBorder="1" applyAlignment="1">
      <alignment horizontal="center" vertical="center" wrapText="1"/>
    </xf>
    <xf numFmtId="177" fontId="64" fillId="0" borderId="154" xfId="47" applyNumberFormat="1" applyFont="1" applyBorder="1" applyAlignment="1">
      <alignment horizontal="center" vertical="center" wrapText="1"/>
    </xf>
    <xf numFmtId="177" fontId="64" fillId="0" borderId="153" xfId="47" applyNumberFormat="1" applyFont="1" applyBorder="1" applyAlignment="1">
      <alignment horizontal="center" vertical="center" wrapText="1"/>
    </xf>
    <xf numFmtId="0" fontId="64" fillId="28" borderId="152" xfId="47" applyFont="1" applyFill="1" applyBorder="1" applyAlignment="1" applyProtection="1">
      <alignment horizontal="center" vertical="center" shrinkToFit="1"/>
      <protection locked="0"/>
    </xf>
    <xf numFmtId="0" fontId="64" fillId="28" borderId="14" xfId="47" applyFont="1" applyFill="1" applyBorder="1" applyAlignment="1" applyProtection="1">
      <alignment horizontal="center" vertical="center" shrinkToFit="1"/>
      <protection locked="0"/>
    </xf>
    <xf numFmtId="0" fontId="64" fillId="28" borderId="15" xfId="47" applyFont="1" applyFill="1" applyBorder="1" applyAlignment="1" applyProtection="1">
      <alignment horizontal="center" vertical="center" shrinkToFit="1"/>
      <protection locked="0"/>
    </xf>
    <xf numFmtId="0" fontId="64" fillId="28" borderId="59" xfId="47" applyFont="1" applyFill="1" applyBorder="1" applyAlignment="1" applyProtection="1">
      <alignment horizontal="center" vertical="center" shrinkToFit="1"/>
      <protection locked="0"/>
    </xf>
    <xf numFmtId="0" fontId="64" fillId="28" borderId="0" xfId="47" applyFont="1" applyFill="1" applyBorder="1" applyAlignment="1" applyProtection="1">
      <alignment horizontal="center" vertical="center" shrinkToFit="1"/>
      <protection locked="0"/>
    </xf>
    <xf numFmtId="0" fontId="64" fillId="28" borderId="17" xfId="47" applyFont="1" applyFill="1" applyBorder="1" applyAlignment="1" applyProtection="1">
      <alignment horizontal="center" vertical="center" shrinkToFit="1"/>
      <protection locked="0"/>
    </xf>
    <xf numFmtId="0" fontId="64" fillId="28" borderId="67" xfId="47" applyFont="1" applyFill="1" applyBorder="1" applyAlignment="1" applyProtection="1">
      <alignment horizontal="center" vertical="center" shrinkToFit="1"/>
      <protection locked="0"/>
    </xf>
    <xf numFmtId="0" fontId="64" fillId="28" borderId="44" xfId="47" applyFont="1" applyFill="1" applyBorder="1" applyAlignment="1" applyProtection="1">
      <alignment horizontal="center" vertical="center" shrinkToFit="1"/>
      <protection locked="0"/>
    </xf>
    <xf numFmtId="0" fontId="64" fillId="28" borderId="141" xfId="47" applyFont="1" applyFill="1" applyBorder="1" applyAlignment="1" applyProtection="1">
      <alignment horizontal="center" vertical="center" shrinkToFit="1"/>
      <protection locked="0"/>
    </xf>
    <xf numFmtId="0" fontId="64" fillId="28" borderId="28" xfId="47" applyFont="1" applyFill="1" applyBorder="1" applyAlignment="1" applyProtection="1">
      <alignment horizontal="center" vertical="center" wrapText="1"/>
      <protection locked="0"/>
    </xf>
    <xf numFmtId="0" fontId="64" fillId="29" borderId="28" xfId="47" applyFont="1" applyFill="1" applyBorder="1" applyAlignment="1" applyProtection="1">
      <alignment horizontal="center" vertical="center" wrapText="1"/>
      <protection locked="0"/>
    </xf>
    <xf numFmtId="0" fontId="64" fillId="29" borderId="142" xfId="47" applyFont="1" applyFill="1" applyBorder="1" applyAlignment="1" applyProtection="1">
      <alignment horizontal="center" vertical="center" wrapText="1"/>
      <protection locked="0"/>
    </xf>
    <xf numFmtId="0" fontId="64" fillId="28" borderId="13" xfId="47" applyFont="1" applyFill="1" applyBorder="1" applyAlignment="1" applyProtection="1">
      <alignment horizontal="center" vertical="center" wrapText="1"/>
      <protection locked="0"/>
    </xf>
    <xf numFmtId="0" fontId="64" fillId="28" borderId="14" xfId="47" applyFont="1" applyFill="1" applyBorder="1" applyAlignment="1" applyProtection="1">
      <alignment horizontal="center" vertical="center" wrapText="1"/>
      <protection locked="0"/>
    </xf>
    <xf numFmtId="0" fontId="64" fillId="28" borderId="15" xfId="47" applyFont="1" applyFill="1" applyBorder="1" applyAlignment="1" applyProtection="1">
      <alignment horizontal="center" vertical="center" wrapText="1"/>
      <protection locked="0"/>
    </xf>
    <xf numFmtId="0" fontId="64" fillId="28" borderId="16" xfId="47" applyFont="1" applyFill="1" applyBorder="1" applyAlignment="1" applyProtection="1">
      <alignment horizontal="center" vertical="center" wrapText="1"/>
      <protection locked="0"/>
    </xf>
    <xf numFmtId="0" fontId="64" fillId="28" borderId="0" xfId="47" applyFont="1" applyFill="1" applyBorder="1" applyAlignment="1" applyProtection="1">
      <alignment horizontal="center" vertical="center" wrapText="1"/>
      <protection locked="0"/>
    </xf>
    <xf numFmtId="0" fontId="64" fillId="28" borderId="17" xfId="47" applyFont="1" applyFill="1" applyBorder="1" applyAlignment="1" applyProtection="1">
      <alignment horizontal="center" vertical="center" wrapText="1"/>
      <protection locked="0"/>
    </xf>
    <xf numFmtId="0" fontId="64" fillId="28" borderId="140" xfId="47" applyFont="1" applyFill="1" applyBorder="1" applyAlignment="1" applyProtection="1">
      <alignment horizontal="center" vertical="center" wrapText="1"/>
      <protection locked="0"/>
    </xf>
    <xf numFmtId="0" fontId="64" fillId="28" borderId="44" xfId="47" applyFont="1" applyFill="1" applyBorder="1" applyAlignment="1" applyProtection="1">
      <alignment horizontal="center" vertical="center" wrapText="1"/>
      <protection locked="0"/>
    </xf>
    <xf numFmtId="0" fontId="64" fillId="28" borderId="141" xfId="47" applyFont="1" applyFill="1" applyBorder="1" applyAlignment="1" applyProtection="1">
      <alignment horizontal="center" vertical="center" wrapText="1"/>
      <protection locked="0"/>
    </xf>
    <xf numFmtId="0" fontId="64" fillId="27" borderId="13" xfId="47" applyFont="1" applyFill="1" applyBorder="1" applyAlignment="1" applyProtection="1">
      <alignment horizontal="left" vertical="center" shrinkToFit="1"/>
      <protection locked="0"/>
    </xf>
    <xf numFmtId="0" fontId="64" fillId="27" borderId="14" xfId="47" applyFont="1" applyFill="1" applyBorder="1" applyAlignment="1" applyProtection="1">
      <alignment horizontal="left" vertical="center" shrinkToFit="1"/>
      <protection locked="0"/>
    </xf>
    <xf numFmtId="0" fontId="64" fillId="27" borderId="15" xfId="47" applyFont="1" applyFill="1" applyBorder="1" applyAlignment="1" applyProtection="1">
      <alignment horizontal="left" vertical="center" shrinkToFit="1"/>
      <protection locked="0"/>
    </xf>
    <xf numFmtId="0" fontId="64" fillId="27" borderId="16" xfId="47" applyFont="1" applyFill="1" applyBorder="1" applyAlignment="1" applyProtection="1">
      <alignment horizontal="left" vertical="center" shrinkToFit="1"/>
      <protection locked="0"/>
    </xf>
    <xf numFmtId="0" fontId="64" fillId="27" borderId="0" xfId="47" applyFont="1" applyFill="1" applyBorder="1" applyAlignment="1" applyProtection="1">
      <alignment horizontal="left" vertical="center" shrinkToFit="1"/>
      <protection locked="0"/>
    </xf>
    <xf numFmtId="0" fontId="64" fillId="27" borderId="17" xfId="47" applyFont="1" applyFill="1" applyBorder="1" applyAlignment="1" applyProtection="1">
      <alignment horizontal="left" vertical="center" shrinkToFit="1"/>
      <protection locked="0"/>
    </xf>
    <xf numFmtId="0" fontId="64" fillId="27" borderId="140" xfId="47" applyFont="1" applyFill="1" applyBorder="1" applyAlignment="1" applyProtection="1">
      <alignment horizontal="left" vertical="center" shrinkToFit="1"/>
      <protection locked="0"/>
    </xf>
    <xf numFmtId="0" fontId="64" fillId="27" borderId="44" xfId="47" applyFont="1" applyFill="1" applyBorder="1" applyAlignment="1" applyProtection="1">
      <alignment horizontal="left" vertical="center" shrinkToFit="1"/>
      <protection locked="0"/>
    </xf>
    <xf numFmtId="0" fontId="64" fillId="27" borderId="141" xfId="47" applyFont="1" applyFill="1" applyBorder="1" applyAlignment="1" applyProtection="1">
      <alignment horizontal="left" vertical="center" shrinkToFit="1"/>
      <protection locked="0"/>
    </xf>
    <xf numFmtId="177" fontId="64" fillId="0" borderId="155" xfId="47" applyNumberFormat="1" applyFont="1" applyBorder="1" applyAlignment="1">
      <alignment horizontal="center" vertical="center" wrapText="1"/>
    </xf>
    <xf numFmtId="0" fontId="64" fillId="28" borderId="60" xfId="47" applyFont="1" applyFill="1" applyBorder="1" applyAlignment="1" applyProtection="1">
      <alignment horizontal="center" vertical="center" shrinkToFit="1"/>
      <protection locked="0"/>
    </xf>
    <xf numFmtId="0" fontId="64" fillId="28" borderId="12" xfId="47" applyFont="1" applyFill="1" applyBorder="1" applyAlignment="1" applyProtection="1">
      <alignment horizontal="center" vertical="center" shrinkToFit="1"/>
      <protection locked="0"/>
    </xf>
    <xf numFmtId="0" fontId="64" fillId="28" borderId="18" xfId="47" applyFont="1" applyFill="1" applyBorder="1" applyAlignment="1" applyProtection="1">
      <alignment horizontal="center" vertical="center" shrinkToFit="1"/>
      <protection locked="0"/>
    </xf>
    <xf numFmtId="0" fontId="64" fillId="29" borderId="27" xfId="47" applyFont="1" applyFill="1" applyBorder="1" applyAlignment="1" applyProtection="1">
      <alignment horizontal="center" vertical="center" wrapText="1"/>
      <protection locked="0"/>
    </xf>
    <xf numFmtId="0" fontId="64" fillId="28" borderId="20" xfId="47" applyFont="1" applyFill="1" applyBorder="1" applyAlignment="1" applyProtection="1">
      <alignment horizontal="center" vertical="center" wrapText="1"/>
      <protection locked="0"/>
    </xf>
    <xf numFmtId="0" fontId="64" fillId="28" borderId="12" xfId="47" applyFont="1" applyFill="1" applyBorder="1" applyAlignment="1" applyProtection="1">
      <alignment horizontal="center" vertical="center" wrapText="1"/>
      <protection locked="0"/>
    </xf>
    <xf numFmtId="0" fontId="64" fillId="28" borderId="18" xfId="47" applyFont="1" applyFill="1" applyBorder="1" applyAlignment="1" applyProtection="1">
      <alignment horizontal="center" vertical="center" wrapText="1"/>
      <protection locked="0"/>
    </xf>
    <xf numFmtId="0" fontId="64" fillId="27" borderId="20" xfId="47" applyFont="1" applyFill="1" applyBorder="1" applyAlignment="1" applyProtection="1">
      <alignment horizontal="left" vertical="center" shrinkToFit="1"/>
      <protection locked="0"/>
    </xf>
    <xf numFmtId="0" fontId="64" fillId="27" borderId="12" xfId="47" applyFont="1" applyFill="1" applyBorder="1" applyAlignment="1" applyProtection="1">
      <alignment horizontal="left" vertical="center" shrinkToFit="1"/>
      <protection locked="0"/>
    </xf>
    <xf numFmtId="0" fontId="64" fillId="27" borderId="18" xfId="47" applyFont="1" applyFill="1" applyBorder="1" applyAlignment="1" applyProtection="1">
      <alignment horizontal="left" vertical="center" shrinkToFit="1"/>
      <protection locked="0"/>
    </xf>
    <xf numFmtId="0" fontId="64" fillId="27" borderId="169" xfId="47" applyFont="1" applyFill="1" applyBorder="1" applyAlignment="1" applyProtection="1">
      <alignment horizontal="left" vertical="center" wrapText="1"/>
      <protection locked="0"/>
    </xf>
    <xf numFmtId="0" fontId="64" fillId="27" borderId="37" xfId="47" applyFont="1" applyFill="1" applyBorder="1" applyAlignment="1" applyProtection="1">
      <alignment horizontal="left" vertical="center" wrapText="1"/>
      <protection locked="0"/>
    </xf>
    <xf numFmtId="0" fontId="64" fillId="27" borderId="49" xfId="47" applyFont="1" applyFill="1" applyBorder="1" applyAlignment="1" applyProtection="1">
      <alignment horizontal="left" vertical="center" wrapText="1"/>
      <protection locked="0"/>
    </xf>
    <xf numFmtId="177" fontId="64" fillId="0" borderId="171" xfId="47" applyNumberFormat="1" applyFont="1" applyBorder="1" applyAlignment="1">
      <alignment horizontal="center" vertical="center" wrapText="1"/>
    </xf>
    <xf numFmtId="177" fontId="64" fillId="0" borderId="170" xfId="47" applyNumberFormat="1" applyFont="1" applyBorder="1" applyAlignment="1">
      <alignment horizontal="center" vertical="center" wrapText="1"/>
    </xf>
    <xf numFmtId="0" fontId="64" fillId="28" borderId="22" xfId="47" applyFont="1" applyFill="1" applyBorder="1" applyAlignment="1" applyProtection="1">
      <alignment horizontal="center" vertical="center" wrapText="1"/>
      <protection locked="0"/>
    </xf>
    <xf numFmtId="0" fontId="64" fillId="28" borderId="169" xfId="47" applyFont="1" applyFill="1" applyBorder="1" applyAlignment="1" applyProtection="1">
      <alignment horizontal="center" vertical="center" shrinkToFit="1"/>
      <protection locked="0"/>
    </xf>
    <xf numFmtId="0" fontId="64" fillId="28" borderId="37" xfId="47" applyFont="1" applyFill="1" applyBorder="1" applyAlignment="1" applyProtection="1">
      <alignment horizontal="center" vertical="center" shrinkToFit="1"/>
      <protection locked="0"/>
    </xf>
    <xf numFmtId="0" fontId="64" fillId="28" borderId="174" xfId="47" applyFont="1" applyFill="1" applyBorder="1" applyAlignment="1" applyProtection="1">
      <alignment horizontal="center" vertical="center" shrinkToFit="1"/>
      <protection locked="0"/>
    </xf>
    <xf numFmtId="0" fontId="64" fillId="28" borderId="175" xfId="47" applyFont="1" applyFill="1" applyBorder="1" applyAlignment="1" applyProtection="1">
      <alignment horizontal="center" vertical="center" wrapText="1"/>
      <protection locked="0"/>
    </xf>
    <xf numFmtId="0" fontId="64" fillId="28" borderId="36" xfId="47" applyFont="1" applyFill="1" applyBorder="1" applyAlignment="1" applyProtection="1">
      <alignment horizontal="center" vertical="center" wrapText="1"/>
      <protection locked="0"/>
    </xf>
    <xf numFmtId="0" fontId="64" fillId="28" borderId="37" xfId="47" applyFont="1" applyFill="1" applyBorder="1" applyAlignment="1" applyProtection="1">
      <alignment horizontal="center" vertical="center" wrapText="1"/>
      <protection locked="0"/>
    </xf>
    <xf numFmtId="0" fontId="64" fillId="28" borderId="174" xfId="47" applyFont="1" applyFill="1" applyBorder="1" applyAlignment="1" applyProtection="1">
      <alignment horizontal="center" vertical="center" wrapText="1"/>
      <protection locked="0"/>
    </xf>
    <xf numFmtId="0" fontId="64" fillId="27" borderId="36" xfId="47" applyFont="1" applyFill="1" applyBorder="1" applyAlignment="1" applyProtection="1">
      <alignment horizontal="left" vertical="center" shrinkToFit="1"/>
      <protection locked="0"/>
    </xf>
    <xf numFmtId="0" fontId="64" fillId="27" borderId="37" xfId="47" applyFont="1" applyFill="1" applyBorder="1" applyAlignment="1" applyProtection="1">
      <alignment horizontal="left" vertical="center" shrinkToFit="1"/>
      <protection locked="0"/>
    </xf>
    <xf numFmtId="0" fontId="64" fillId="27" borderId="174" xfId="47" applyFont="1" applyFill="1" applyBorder="1" applyAlignment="1" applyProtection="1">
      <alignment horizontal="left" vertical="center" shrinkToFit="1"/>
      <protection locked="0"/>
    </xf>
    <xf numFmtId="177" fontId="64" fillId="0" borderId="172" xfId="47" applyNumberFormat="1" applyFont="1" applyBorder="1" applyAlignment="1">
      <alignment horizontal="center" vertical="center" wrapText="1"/>
    </xf>
    <xf numFmtId="20" fontId="64" fillId="27" borderId="19" xfId="47" applyNumberFormat="1" applyFont="1" applyFill="1" applyBorder="1" applyAlignment="1" applyProtection="1">
      <alignment horizontal="center" vertical="center"/>
      <protection locked="0"/>
    </xf>
    <xf numFmtId="20" fontId="64" fillId="27" borderId="10" xfId="47" applyNumberFormat="1" applyFont="1" applyFill="1" applyBorder="1" applyAlignment="1" applyProtection="1">
      <alignment horizontal="center" vertical="center"/>
      <protection locked="0"/>
    </xf>
    <xf numFmtId="20" fontId="64" fillId="27" borderId="11" xfId="47" applyNumberFormat="1" applyFont="1" applyFill="1" applyBorder="1" applyAlignment="1" applyProtection="1">
      <alignment horizontal="center" vertical="center"/>
      <protection locked="0"/>
    </xf>
    <xf numFmtId="0" fontId="64" fillId="0" borderId="183" xfId="47" applyFont="1" applyBorder="1" applyAlignment="1">
      <alignment horizontal="center" vertical="center"/>
    </xf>
    <xf numFmtId="0" fontId="64" fillId="0" borderId="179" xfId="47" applyFont="1" applyBorder="1" applyAlignment="1">
      <alignment horizontal="center" vertical="center"/>
    </xf>
    <xf numFmtId="0" fontId="64" fillId="0" borderId="177" xfId="47" applyFont="1" applyBorder="1" applyAlignment="1">
      <alignment horizontal="center" vertical="center"/>
    </xf>
    <xf numFmtId="0" fontId="64" fillId="0" borderId="169" xfId="47" applyFont="1" applyBorder="1" applyAlignment="1">
      <alignment horizontal="center" vertical="center" wrapText="1"/>
    </xf>
    <xf numFmtId="0" fontId="64" fillId="0" borderId="37" xfId="47" applyFont="1" applyBorder="1" applyAlignment="1">
      <alignment horizontal="center" vertical="center" wrapText="1"/>
    </xf>
    <xf numFmtId="0" fontId="64" fillId="0" borderId="174" xfId="47" applyFont="1" applyBorder="1" applyAlignment="1">
      <alignment horizontal="center" vertical="center" wrapText="1"/>
    </xf>
    <xf numFmtId="0" fontId="64" fillId="0" borderId="59" xfId="47" applyFont="1" applyBorder="1" applyAlignment="1">
      <alignment horizontal="center" vertical="center" wrapText="1"/>
    </xf>
    <xf numFmtId="0" fontId="64" fillId="0" borderId="0" xfId="47" applyFont="1" applyBorder="1" applyAlignment="1">
      <alignment horizontal="center" vertical="center" wrapText="1"/>
    </xf>
    <xf numFmtId="0" fontId="64" fillId="0" borderId="17" xfId="47" applyFont="1" applyBorder="1" applyAlignment="1">
      <alignment horizontal="center" vertical="center" wrapText="1"/>
    </xf>
    <xf numFmtId="0" fontId="64" fillId="0" borderId="67" xfId="47" applyFont="1" applyBorder="1" applyAlignment="1">
      <alignment horizontal="center" vertical="center" wrapText="1"/>
    </xf>
    <xf numFmtId="0" fontId="64" fillId="0" borderId="44" xfId="47" applyFont="1" applyBorder="1" applyAlignment="1">
      <alignment horizontal="center" vertical="center" wrapText="1"/>
    </xf>
    <xf numFmtId="0" fontId="64" fillId="0" borderId="141" xfId="47" applyFont="1" applyBorder="1" applyAlignment="1">
      <alignment horizontal="center" vertical="center" wrapText="1"/>
    </xf>
    <xf numFmtId="0" fontId="59" fillId="0" borderId="175" xfId="47" applyFont="1" applyBorder="1" applyAlignment="1">
      <alignment horizontal="center" vertical="center" wrapText="1"/>
    </xf>
    <xf numFmtId="0" fontId="59" fillId="0" borderId="28" xfId="47" applyFont="1" applyBorder="1" applyAlignment="1">
      <alignment horizontal="center" vertical="center" wrapText="1"/>
    </xf>
    <xf numFmtId="0" fontId="59" fillId="0" borderId="142" xfId="47" applyFont="1" applyBorder="1" applyAlignment="1">
      <alignment horizontal="center" vertical="center" wrapText="1"/>
    </xf>
    <xf numFmtId="0" fontId="64" fillId="0" borderId="36" xfId="47" applyFont="1" applyBorder="1" applyAlignment="1">
      <alignment horizontal="center" vertical="center" wrapText="1"/>
    </xf>
    <xf numFmtId="0" fontId="64" fillId="0" borderId="16" xfId="47" applyFont="1" applyBorder="1" applyAlignment="1">
      <alignment horizontal="center" vertical="center" wrapText="1"/>
    </xf>
    <xf numFmtId="0" fontId="64" fillId="0" borderId="140" xfId="47" applyFont="1" applyBorder="1" applyAlignment="1">
      <alignment horizontal="center" vertical="center" wrapText="1"/>
    </xf>
    <xf numFmtId="0" fontId="64" fillId="0" borderId="49" xfId="47" applyFont="1" applyBorder="1" applyAlignment="1">
      <alignment horizontal="center" vertical="center" wrapText="1"/>
    </xf>
    <xf numFmtId="0" fontId="64" fillId="0" borderId="40" xfId="47" applyFont="1" applyBorder="1" applyAlignment="1">
      <alignment horizontal="center" vertical="center" wrapText="1"/>
    </xf>
    <xf numFmtId="0" fontId="64" fillId="0" borderId="50" xfId="47" applyFont="1" applyBorder="1" applyAlignment="1">
      <alignment horizontal="center" vertical="center" wrapText="1"/>
    </xf>
    <xf numFmtId="0" fontId="59" fillId="0" borderId="180" xfId="47" applyFont="1" applyFill="1" applyBorder="1" applyAlignment="1">
      <alignment horizontal="center" vertical="center" wrapText="1"/>
    </xf>
    <xf numFmtId="0" fontId="59" fillId="0" borderId="49" xfId="47" applyFont="1" applyFill="1" applyBorder="1" applyAlignment="1">
      <alignment horizontal="center" vertical="center" wrapText="1"/>
    </xf>
    <xf numFmtId="0" fontId="59" fillId="0" borderId="178" xfId="47" applyFont="1" applyFill="1" applyBorder="1" applyAlignment="1">
      <alignment horizontal="center" vertical="center" wrapText="1"/>
    </xf>
    <xf numFmtId="0" fontId="59" fillId="0" borderId="40" xfId="47" applyFont="1" applyFill="1" applyBorder="1" applyAlignment="1">
      <alignment horizontal="center" vertical="center" wrapText="1"/>
    </xf>
    <xf numFmtId="0" fontId="59" fillId="0" borderId="110" xfId="47" applyFont="1" applyFill="1" applyBorder="1" applyAlignment="1">
      <alignment horizontal="center" vertical="center" wrapText="1"/>
    </xf>
    <xf numFmtId="0" fontId="59" fillId="0" borderId="50" xfId="47" applyFont="1" applyFill="1" applyBorder="1" applyAlignment="1">
      <alignment horizontal="center" vertical="center" wrapText="1"/>
    </xf>
    <xf numFmtId="0" fontId="59" fillId="0" borderId="169" xfId="47" applyFont="1" applyBorder="1" applyAlignment="1">
      <alignment horizontal="center" vertical="center" wrapText="1"/>
    </xf>
    <xf numFmtId="0" fontId="59" fillId="0" borderId="49" xfId="47" applyFont="1" applyBorder="1" applyAlignment="1">
      <alignment horizontal="center" vertical="center" wrapText="1"/>
    </xf>
    <xf numFmtId="0" fontId="59" fillId="0" borderId="59" xfId="47" applyFont="1" applyBorder="1" applyAlignment="1">
      <alignment horizontal="center" vertical="center" wrapText="1"/>
    </xf>
    <xf numFmtId="0" fontId="59" fillId="0" borderId="40" xfId="47" applyFont="1" applyBorder="1" applyAlignment="1">
      <alignment horizontal="center" vertical="center" wrapText="1"/>
    </xf>
    <xf numFmtId="0" fontId="59" fillId="0" borderId="67" xfId="47" applyFont="1" applyBorder="1" applyAlignment="1">
      <alignment horizontal="center" vertical="center" wrapText="1"/>
    </xf>
    <xf numFmtId="0" fontId="59" fillId="0" borderId="50" xfId="47" applyFont="1" applyBorder="1" applyAlignment="1">
      <alignment horizontal="center" vertical="center" wrapText="1"/>
    </xf>
    <xf numFmtId="0" fontId="64" fillId="0" borderId="10" xfId="47" applyFont="1" applyFill="1" applyBorder="1" applyAlignment="1">
      <alignment horizontal="center" vertical="center"/>
    </xf>
    <xf numFmtId="0" fontId="64" fillId="0" borderId="42" xfId="47" applyFont="1" applyFill="1" applyBorder="1" applyAlignment="1">
      <alignment horizontal="center" vertical="center"/>
    </xf>
    <xf numFmtId="0" fontId="64" fillId="0" borderId="57" xfId="47" applyFont="1" applyFill="1" applyBorder="1" applyAlignment="1">
      <alignment horizontal="center" vertical="center"/>
    </xf>
    <xf numFmtId="0" fontId="64" fillId="24" borderId="19" xfId="47" applyFont="1" applyFill="1" applyBorder="1" applyAlignment="1" applyProtection="1">
      <alignment horizontal="center" vertical="center"/>
    </xf>
    <xf numFmtId="0" fontId="64" fillId="24" borderId="11" xfId="47" applyFont="1" applyFill="1" applyBorder="1" applyAlignment="1" applyProtection="1">
      <alignment horizontal="center" vertical="center"/>
    </xf>
    <xf numFmtId="178" fontId="64" fillId="0" borderId="0" xfId="47" applyNumberFormat="1" applyFont="1" applyBorder="1" applyAlignment="1" applyProtection="1">
      <alignment horizontal="center" vertical="center"/>
    </xf>
    <xf numFmtId="0" fontId="64" fillId="27" borderId="19" xfId="47" applyFont="1" applyFill="1" applyBorder="1" applyAlignment="1" applyProtection="1">
      <alignment horizontal="center" vertical="center"/>
      <protection locked="0"/>
    </xf>
    <xf numFmtId="0" fontId="64" fillId="27" borderId="11" xfId="47" applyFont="1" applyFill="1" applyBorder="1" applyAlignment="1" applyProtection="1">
      <alignment horizontal="center" vertical="center"/>
      <protection locked="0"/>
    </xf>
    <xf numFmtId="0" fontId="66" fillId="28" borderId="0" xfId="47" applyFont="1" applyFill="1" applyAlignment="1" applyProtection="1">
      <alignment horizontal="center" vertical="center" shrinkToFit="1"/>
      <protection locked="0"/>
    </xf>
    <xf numFmtId="0" fontId="66" fillId="29" borderId="0" xfId="47" applyFont="1" applyFill="1" applyAlignment="1" applyProtection="1">
      <alignment horizontal="center" vertical="center" shrinkToFit="1"/>
      <protection locked="0"/>
    </xf>
    <xf numFmtId="0" fontId="66" fillId="27" borderId="0" xfId="47" applyFont="1" applyFill="1" applyAlignment="1" applyProtection="1">
      <alignment horizontal="center" vertical="center"/>
      <protection locked="0"/>
    </xf>
    <xf numFmtId="0" fontId="66" fillId="0" borderId="0" xfId="47" applyFont="1" applyFill="1" applyAlignment="1">
      <alignment horizontal="center" vertical="center"/>
    </xf>
    <xf numFmtId="0" fontId="64" fillId="28" borderId="19" xfId="47" applyFont="1" applyFill="1" applyBorder="1" applyAlignment="1" applyProtection="1">
      <alignment horizontal="center" vertical="center"/>
      <protection locked="0"/>
    </xf>
    <xf numFmtId="0" fontId="64" fillId="29" borderId="10" xfId="47" applyFont="1" applyFill="1" applyBorder="1" applyAlignment="1" applyProtection="1">
      <alignment horizontal="center" vertical="center"/>
      <protection locked="0"/>
    </xf>
    <xf numFmtId="0" fontId="64" fillId="29" borderId="11" xfId="47" applyFont="1" applyFill="1" applyBorder="1" applyAlignment="1" applyProtection="1">
      <alignment horizontal="center" vertical="center"/>
      <protection locked="0"/>
    </xf>
    <xf numFmtId="0" fontId="67" fillId="24" borderId="21" xfId="47" applyFont="1" applyFill="1" applyBorder="1" applyAlignment="1" applyProtection="1">
      <alignment horizontal="center" vertical="center"/>
    </xf>
    <xf numFmtId="0" fontId="59" fillId="24" borderId="0" xfId="47" applyFont="1" applyFill="1" applyBorder="1" applyAlignment="1">
      <alignment horizontal="left" vertical="center" indent="1"/>
    </xf>
    <xf numFmtId="0" fontId="77" fillId="24" borderId="176" xfId="47" applyFont="1" applyFill="1" applyBorder="1" applyAlignment="1">
      <alignment horizontal="center" vertical="center"/>
    </xf>
    <xf numFmtId="0" fontId="77" fillId="24" borderId="143" xfId="47" applyFont="1" applyFill="1" applyBorder="1" applyAlignment="1">
      <alignment horizontal="center" vertical="center"/>
    </xf>
    <xf numFmtId="0" fontId="77" fillId="24" borderId="184" xfId="47" applyFont="1" applyFill="1" applyBorder="1" applyAlignment="1">
      <alignment horizontal="center" vertical="center"/>
    </xf>
    <xf numFmtId="0" fontId="55" fillId="24" borderId="56" xfId="53" applyFont="1" applyFill="1" applyBorder="1" applyAlignment="1">
      <alignment horizontal="center" vertical="top"/>
    </xf>
    <xf numFmtId="0" fontId="55" fillId="24" borderId="21" xfId="53" applyFont="1" applyFill="1" applyBorder="1" applyAlignment="1">
      <alignment horizontal="center" vertical="top"/>
    </xf>
    <xf numFmtId="0" fontId="55" fillId="24" borderId="58" xfId="53" applyFont="1" applyFill="1" applyBorder="1" applyAlignment="1">
      <alignment horizontal="center" vertical="top"/>
    </xf>
    <xf numFmtId="0" fontId="78" fillId="24" borderId="0" xfId="53" applyFont="1" applyFill="1" applyBorder="1" applyAlignment="1">
      <alignment horizontal="center" vertical="center"/>
    </xf>
    <xf numFmtId="0" fontId="55" fillId="24" borderId="182" xfId="53" applyFont="1" applyFill="1" applyBorder="1" applyAlignment="1">
      <alignment horizontal="center" vertical="top"/>
    </xf>
    <xf numFmtId="0" fontId="55" fillId="24" borderId="46" xfId="53" applyFont="1" applyFill="1" applyBorder="1" applyAlignment="1">
      <alignment horizontal="center" vertical="top"/>
    </xf>
    <xf numFmtId="0" fontId="55" fillId="24" borderId="47" xfId="53" applyFont="1" applyFill="1" applyBorder="1" applyAlignment="1">
      <alignment horizontal="center" vertical="top"/>
    </xf>
    <xf numFmtId="0" fontId="55" fillId="24" borderId="45" xfId="53" applyFont="1" applyFill="1" applyBorder="1" applyAlignment="1">
      <alignment horizontal="center" vertical="top"/>
    </xf>
    <xf numFmtId="0" fontId="55" fillId="24" borderId="48" xfId="53" applyFont="1" applyFill="1" applyBorder="1" applyAlignment="1">
      <alignment horizontal="center" vertical="top"/>
    </xf>
    <xf numFmtId="0" fontId="55" fillId="24" borderId="189" xfId="53" applyFont="1" applyFill="1" applyBorder="1" applyAlignment="1">
      <alignment horizontal="center" vertical="center"/>
    </xf>
    <xf numFmtId="0" fontId="55" fillId="24" borderId="190" xfId="53" applyFont="1" applyFill="1" applyBorder="1" applyAlignment="1">
      <alignment horizontal="center" vertical="center"/>
    </xf>
    <xf numFmtId="0" fontId="55" fillId="24" borderId="191" xfId="53" applyFont="1" applyFill="1" applyBorder="1" applyAlignment="1">
      <alignment horizontal="center" vertical="top"/>
    </xf>
    <xf numFmtId="0" fontId="55" fillId="24" borderId="192" xfId="53" applyFont="1" applyFill="1" applyBorder="1" applyAlignment="1">
      <alignment horizontal="center" vertical="top"/>
    </xf>
    <xf numFmtId="0" fontId="55" fillId="24" borderId="193" xfId="53" applyFont="1" applyFill="1" applyBorder="1" applyAlignment="1">
      <alignment horizontal="center" vertical="top"/>
    </xf>
    <xf numFmtId="0" fontId="55" fillId="24" borderId="13" xfId="53" applyFont="1" applyFill="1" applyBorder="1" applyAlignment="1">
      <alignment horizontal="center" vertical="center"/>
    </xf>
    <xf numFmtId="0" fontId="55" fillId="24" borderId="14" xfId="53" applyFont="1" applyFill="1" applyBorder="1" applyAlignment="1">
      <alignment horizontal="center" vertical="center"/>
    </xf>
    <xf numFmtId="0" fontId="55" fillId="24" borderId="15" xfId="53" applyFont="1" applyFill="1" applyBorder="1" applyAlignment="1">
      <alignment horizontal="center" vertical="center"/>
    </xf>
    <xf numFmtId="0" fontId="55" fillId="24" borderId="20" xfId="53" applyFont="1" applyFill="1" applyBorder="1" applyAlignment="1">
      <alignment horizontal="center" vertical="center"/>
    </xf>
    <xf numFmtId="0" fontId="55" fillId="24" borderId="12" xfId="53" applyFont="1" applyFill="1" applyBorder="1" applyAlignment="1">
      <alignment horizontal="center" vertical="center"/>
    </xf>
    <xf numFmtId="0" fontId="55" fillId="24" borderId="18" xfId="53" applyFont="1" applyFill="1" applyBorder="1" applyAlignment="1">
      <alignment horizontal="center" vertical="center"/>
    </xf>
    <xf numFmtId="0" fontId="55" fillId="24" borderId="13" xfId="53" applyFont="1" applyFill="1" applyBorder="1" applyAlignment="1">
      <alignment horizontal="center" vertical="top"/>
    </xf>
    <xf numFmtId="0" fontId="55" fillId="24" borderId="20" xfId="53" applyFont="1" applyFill="1" applyBorder="1" applyAlignment="1">
      <alignment horizontal="center" vertical="top"/>
    </xf>
    <xf numFmtId="0" fontId="55" fillId="24" borderId="39" xfId="53" applyFont="1" applyFill="1" applyBorder="1" applyAlignment="1">
      <alignment horizontal="center" vertical="center"/>
    </xf>
    <xf numFmtId="0" fontId="55" fillId="24" borderId="41" xfId="53" applyFont="1" applyFill="1" applyBorder="1" applyAlignment="1">
      <alignment horizontal="center" vertical="center"/>
    </xf>
    <xf numFmtId="0" fontId="55" fillId="24" borderId="194" xfId="53" applyFont="1" applyFill="1" applyBorder="1" applyAlignment="1">
      <alignment horizontal="center" vertical="center"/>
    </xf>
    <xf numFmtId="0" fontId="55" fillId="24" borderId="195" xfId="53" applyFont="1" applyFill="1" applyBorder="1" applyAlignment="1">
      <alignment horizontal="center" vertical="center"/>
    </xf>
    <xf numFmtId="0" fontId="55" fillId="24" borderId="196" xfId="53" applyFont="1" applyFill="1" applyBorder="1" applyAlignment="1">
      <alignment horizontal="center" vertical="top"/>
    </xf>
    <xf numFmtId="0" fontId="55" fillId="24" borderId="197" xfId="53" applyFont="1" applyFill="1" applyBorder="1" applyAlignment="1">
      <alignment horizontal="center" vertical="top"/>
    </xf>
    <xf numFmtId="0" fontId="55" fillId="24" borderId="198" xfId="53" applyFont="1" applyFill="1" applyBorder="1" applyAlignment="1">
      <alignment horizontal="center" vertical="top"/>
    </xf>
    <xf numFmtId="0" fontId="55" fillId="24" borderId="57" xfId="53" applyFont="1" applyFill="1" applyBorder="1" applyAlignment="1">
      <alignment horizontal="center" vertical="top"/>
    </xf>
    <xf numFmtId="0" fontId="55" fillId="24" borderId="10" xfId="53" applyFont="1" applyFill="1" applyBorder="1" applyAlignment="1">
      <alignment horizontal="center" vertical="top"/>
    </xf>
    <xf numFmtId="0" fontId="55" fillId="24" borderId="199" xfId="53" applyFont="1" applyFill="1" applyBorder="1" applyAlignment="1">
      <alignment horizontal="center" vertical="top"/>
    </xf>
    <xf numFmtId="0" fontId="55" fillId="24" borderId="190" xfId="53" applyFont="1" applyFill="1" applyBorder="1" applyAlignment="1">
      <alignment horizontal="center" vertical="top"/>
    </xf>
    <xf numFmtId="0" fontId="55" fillId="24" borderId="200" xfId="53" applyFont="1" applyFill="1" applyBorder="1" applyAlignment="1">
      <alignment horizontal="center" vertical="top"/>
    </xf>
    <xf numFmtId="0" fontId="55" fillId="24" borderId="201" xfId="53" applyFont="1" applyFill="1" applyBorder="1" applyAlignment="1">
      <alignment horizontal="center" vertical="top"/>
    </xf>
    <xf numFmtId="0" fontId="55" fillId="24" borderId="202" xfId="53" applyFont="1" applyFill="1" applyBorder="1" applyAlignment="1">
      <alignment horizontal="center" vertical="top"/>
    </xf>
    <xf numFmtId="0" fontId="55" fillId="24" borderId="203" xfId="53" applyFont="1" applyFill="1" applyBorder="1" applyAlignment="1">
      <alignment horizontal="center" vertical="top"/>
    </xf>
    <xf numFmtId="0" fontId="55" fillId="24" borderId="204" xfId="53" applyFont="1" applyFill="1" applyBorder="1" applyAlignment="1">
      <alignment horizontal="center" vertical="top"/>
    </xf>
    <xf numFmtId="0" fontId="55" fillId="24" borderId="205" xfId="53" applyFont="1" applyFill="1" applyBorder="1" applyAlignment="1">
      <alignment horizontal="center" vertical="top"/>
    </xf>
    <xf numFmtId="0" fontId="28" fillId="24" borderId="0" xfId="53" applyFont="1" applyFill="1" applyBorder="1" applyAlignment="1">
      <alignment horizontal="left" vertical="top"/>
    </xf>
    <xf numFmtId="0" fontId="79" fillId="24" borderId="0" xfId="53" applyFont="1" applyFill="1" applyBorder="1" applyAlignment="1">
      <alignment horizontal="left" vertical="top" wrapText="1"/>
    </xf>
    <xf numFmtId="0" fontId="55" fillId="24" borderId="206" xfId="53" applyFont="1" applyFill="1" applyBorder="1" applyAlignment="1">
      <alignment horizontal="center" vertical="top"/>
    </xf>
    <xf numFmtId="0" fontId="55" fillId="24" borderId="195" xfId="53" applyFont="1" applyFill="1" applyBorder="1" applyAlignment="1">
      <alignment horizontal="center" vertical="top"/>
    </xf>
    <xf numFmtId="0" fontId="55" fillId="24" borderId="207" xfId="53" applyFont="1" applyFill="1" applyBorder="1" applyAlignment="1">
      <alignment horizontal="center" vertical="top"/>
    </xf>
    <xf numFmtId="0" fontId="28" fillId="24" borderId="208" xfId="53" applyFont="1" applyFill="1" applyBorder="1" applyAlignment="1">
      <alignment horizontal="left" vertical="top" wrapText="1"/>
    </xf>
    <xf numFmtId="0" fontId="28" fillId="24" borderId="61" xfId="53" applyFont="1" applyFill="1" applyBorder="1" applyAlignment="1">
      <alignment horizontal="left" vertical="top" wrapText="1"/>
    </xf>
    <xf numFmtId="0" fontId="28" fillId="24" borderId="64" xfId="53" applyFont="1" applyFill="1" applyBorder="1" applyAlignment="1">
      <alignment horizontal="left" vertical="top" wrapText="1"/>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8"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48" fillId="24" borderId="0" xfId="53" applyFont="1" applyFill="1" applyBorder="1" applyAlignment="1">
      <alignment horizontal="left" vertical="center"/>
    </xf>
    <xf numFmtId="0" fontId="30" fillId="24" borderId="0" xfId="53" applyFont="1" applyFill="1" applyBorder="1" applyAlignment="1">
      <alignment horizontal="left" vertical="center"/>
    </xf>
    <xf numFmtId="0" fontId="31" fillId="24" borderId="0" xfId="53" applyFont="1" applyFill="1" applyBorder="1" applyAlignment="1">
      <alignment horizontal="center" vertical="center"/>
    </xf>
    <xf numFmtId="0" fontId="55" fillId="31" borderId="54" xfId="53" applyFont="1" applyFill="1" applyBorder="1" applyAlignment="1">
      <alignment horizontal="center" vertical="center" shrinkToFit="1"/>
    </xf>
    <xf numFmtId="0" fontId="55" fillId="31" borderId="55" xfId="53" applyFont="1" applyFill="1" applyBorder="1" applyAlignment="1">
      <alignment horizontal="center" vertical="center" shrinkToFit="1"/>
    </xf>
    <xf numFmtId="0" fontId="55" fillId="31" borderId="55" xfId="53" applyFont="1" applyFill="1" applyBorder="1" applyAlignment="1">
      <alignment horizontal="center" vertical="center"/>
    </xf>
    <xf numFmtId="0" fontId="55" fillId="31" borderId="68" xfId="53" applyFont="1" applyFill="1" applyBorder="1" applyAlignment="1">
      <alignment horizontal="center" vertical="center"/>
    </xf>
    <xf numFmtId="0" fontId="31" fillId="24" borderId="57"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42" xfId="53" applyFont="1" applyFill="1" applyBorder="1" applyAlignment="1">
      <alignment horizontal="left" vertical="top" wrapText="1"/>
    </xf>
    <xf numFmtId="0" fontId="32" fillId="24" borderId="0" xfId="53" applyFont="1" applyFill="1" applyBorder="1" applyAlignment="1">
      <alignment horizontal="left" vertical="top"/>
    </xf>
    <xf numFmtId="0" fontId="53" fillId="24" borderId="0" xfId="53" applyFont="1" applyFill="1" applyBorder="1" applyAlignment="1">
      <alignment horizontal="left" vertical="top" wrapText="1"/>
    </xf>
    <xf numFmtId="0" fontId="31" fillId="24" borderId="208" xfId="53" applyFont="1" applyFill="1" applyBorder="1" applyAlignment="1">
      <alignment horizontal="center" vertical="center" shrinkToFit="1"/>
    </xf>
    <xf numFmtId="0" fontId="31" fillId="24" borderId="62" xfId="53" applyFont="1" applyFill="1" applyBorder="1" applyAlignment="1">
      <alignment horizontal="center" vertical="center" shrinkToFit="1"/>
    </xf>
    <xf numFmtId="0" fontId="31" fillId="24" borderId="63" xfId="53" applyFont="1" applyFill="1" applyBorder="1" applyAlignment="1">
      <alignment horizontal="left" vertical="top" wrapText="1"/>
    </xf>
    <xf numFmtId="0" fontId="31" fillId="24" borderId="61" xfId="53" applyFont="1" applyFill="1" applyBorder="1" applyAlignment="1">
      <alignment horizontal="left" vertical="top" wrapText="1"/>
    </xf>
    <xf numFmtId="0" fontId="31" fillId="24" borderId="62" xfId="53" applyFont="1" applyFill="1" applyBorder="1" applyAlignment="1">
      <alignment horizontal="left" vertical="top" wrapText="1"/>
    </xf>
    <xf numFmtId="0" fontId="31" fillId="24" borderId="64" xfId="53" applyFont="1" applyFill="1" applyBorder="1" applyAlignment="1">
      <alignment horizontal="left" vertical="top" wrapText="1"/>
    </xf>
    <xf numFmtId="0" fontId="48" fillId="24" borderId="59" xfId="53" applyFont="1" applyFill="1" applyBorder="1" applyAlignment="1">
      <alignment horizontal="left" vertical="center" wrapText="1"/>
    </xf>
    <xf numFmtId="0" fontId="48" fillId="24" borderId="40" xfId="53" applyFont="1" applyFill="1" applyBorder="1" applyAlignment="1">
      <alignment horizontal="left" vertical="center" wrapText="1"/>
    </xf>
    <xf numFmtId="0" fontId="48" fillId="24" borderId="59" xfId="53" applyFont="1" applyFill="1" applyBorder="1" applyAlignment="1">
      <alignment horizontal="left" vertical="top" wrapText="1"/>
    </xf>
    <xf numFmtId="0" fontId="48" fillId="24" borderId="40" xfId="53" applyFont="1" applyFill="1" applyBorder="1" applyAlignment="1">
      <alignment horizontal="left" vertical="top" wrapText="1"/>
    </xf>
    <xf numFmtId="0" fontId="48" fillId="24" borderId="67" xfId="53" applyFont="1" applyFill="1" applyBorder="1" applyAlignment="1">
      <alignment horizontal="left" vertical="top" wrapText="1"/>
    </xf>
    <xf numFmtId="0" fontId="48" fillId="24" borderId="50" xfId="53" applyFont="1" applyFill="1" applyBorder="1" applyAlignment="1">
      <alignment horizontal="left" vertical="top" wrapText="1"/>
    </xf>
    <xf numFmtId="0" fontId="30" fillId="24" borderId="0" xfId="53" applyFont="1" applyFill="1" applyBorder="1" applyAlignment="1">
      <alignment horizontal="center" vertical="center"/>
    </xf>
    <xf numFmtId="0" fontId="48" fillId="24" borderId="54" xfId="53" applyFont="1" applyFill="1" applyBorder="1" applyAlignment="1">
      <alignment horizontal="center" vertical="center" wrapText="1"/>
    </xf>
    <xf numFmtId="0" fontId="48" fillId="24" borderId="68" xfId="53" applyFont="1" applyFill="1" applyBorder="1" applyAlignment="1">
      <alignment horizontal="center" vertical="center" wrapText="1"/>
    </xf>
    <xf numFmtId="0" fontId="48" fillId="24" borderId="152" xfId="53" applyFont="1" applyFill="1" applyBorder="1" applyAlignment="1">
      <alignment horizontal="left" vertical="center" wrapText="1"/>
    </xf>
    <xf numFmtId="0" fontId="48" fillId="24" borderId="39" xfId="53" applyFont="1" applyFill="1" applyBorder="1" applyAlignment="1">
      <alignment horizontal="left" vertical="center" wrapText="1"/>
    </xf>
    <xf numFmtId="0" fontId="31" fillId="24" borderId="14" xfId="53" applyFont="1" applyFill="1" applyBorder="1" applyAlignment="1">
      <alignment horizontal="left"/>
    </xf>
    <xf numFmtId="0" fontId="31" fillId="24" borderId="14" xfId="53" applyFont="1" applyFill="1" applyBorder="1" applyAlignment="1">
      <alignment horizontal="center" vertical="center"/>
    </xf>
    <xf numFmtId="0" fontId="31" fillId="24" borderId="12" xfId="53" applyFont="1" applyFill="1" applyBorder="1" applyAlignment="1">
      <alignment horizontal="center" vertical="center"/>
    </xf>
    <xf numFmtId="0" fontId="53" fillId="24" borderId="12" xfId="53" applyFont="1" applyFill="1" applyBorder="1" applyAlignment="1">
      <alignment horizontal="center"/>
    </xf>
    <xf numFmtId="0" fontId="53" fillId="24" borderId="0" xfId="53" applyFont="1" applyFill="1" applyBorder="1" applyAlignment="1">
      <alignment horizontal="left" vertical="top"/>
    </xf>
    <xf numFmtId="0" fontId="32" fillId="24" borderId="0" xfId="53" applyFont="1" applyFill="1" applyBorder="1" applyAlignment="1">
      <alignment horizontal="center" vertical="center"/>
    </xf>
    <xf numFmtId="0" fontId="30" fillId="24" borderId="0" xfId="53" applyFont="1" applyFill="1" applyBorder="1" applyAlignment="1">
      <alignment horizontal="right"/>
    </xf>
    <xf numFmtId="0" fontId="31" fillId="24" borderId="0" xfId="53" applyFont="1" applyFill="1" applyBorder="1" applyAlignment="1">
      <alignment horizontal="left" vertical="center"/>
    </xf>
    <xf numFmtId="0" fontId="31" fillId="24" borderId="12" xfId="53" applyFont="1" applyFill="1" applyBorder="1" applyAlignment="1">
      <alignment horizontal="left" vertical="center"/>
    </xf>
    <xf numFmtId="0" fontId="32" fillId="24" borderId="0" xfId="53" applyFont="1" applyFill="1" applyBorder="1" applyAlignment="1">
      <alignment horizontal="center" vertical="top"/>
    </xf>
    <xf numFmtId="0" fontId="53" fillId="24" borderId="19" xfId="53" applyFont="1" applyFill="1" applyBorder="1" applyAlignment="1">
      <alignment horizontal="left" vertical="center"/>
    </xf>
    <xf numFmtId="0" fontId="53" fillId="24" borderId="10" xfId="53" applyFont="1" applyFill="1" applyBorder="1" applyAlignment="1">
      <alignment horizontal="left" vertical="center"/>
    </xf>
    <xf numFmtId="0" fontId="53" fillId="24" borderId="11" xfId="53" applyFont="1" applyFill="1" applyBorder="1" applyAlignment="1">
      <alignment horizontal="left" vertical="center"/>
    </xf>
    <xf numFmtId="0" fontId="80" fillId="24" borderId="0" xfId="58" applyFont="1" applyFill="1">
      <alignment vertical="center"/>
    </xf>
    <xf numFmtId="0" fontId="81" fillId="24" borderId="0" xfId="58" applyFont="1" applyFill="1" applyAlignment="1">
      <alignment horizontal="center" vertical="center"/>
    </xf>
    <xf numFmtId="0" fontId="80" fillId="24" borderId="0" xfId="58" applyFont="1" applyFill="1" applyAlignment="1">
      <alignment vertical="center"/>
    </xf>
    <xf numFmtId="0" fontId="80" fillId="24" borderId="29" xfId="58" applyFont="1" applyFill="1" applyBorder="1" applyAlignment="1">
      <alignment horizontal="center" vertical="center"/>
    </xf>
    <xf numFmtId="0" fontId="80" fillId="24" borderId="22" xfId="58" applyFont="1" applyFill="1" applyBorder="1" applyAlignment="1">
      <alignment horizontal="center" vertical="center"/>
    </xf>
    <xf numFmtId="0" fontId="80" fillId="24" borderId="32" xfId="58" applyFont="1" applyFill="1" applyBorder="1" applyAlignment="1">
      <alignment horizontal="center" vertical="center"/>
    </xf>
    <xf numFmtId="0" fontId="80" fillId="24" borderId="27" xfId="58" applyFont="1" applyFill="1" applyBorder="1" applyAlignment="1">
      <alignment horizontal="center" vertical="center"/>
    </xf>
    <xf numFmtId="0" fontId="6" fillId="24" borderId="102" xfId="58" applyFont="1" applyFill="1" applyBorder="1" applyAlignment="1">
      <alignment horizontal="left" vertical="center"/>
    </xf>
    <xf numFmtId="0" fontId="6" fillId="24" borderId="22" xfId="58" applyFont="1" applyFill="1" applyBorder="1" applyAlignment="1">
      <alignment horizontal="left" vertical="center"/>
    </xf>
    <xf numFmtId="0" fontId="82" fillId="24" borderId="104" xfId="58" applyFont="1" applyFill="1" applyBorder="1" applyAlignment="1">
      <alignment horizontal="left" vertical="center"/>
    </xf>
    <xf numFmtId="0" fontId="6" fillId="24" borderId="27" xfId="58" applyFont="1" applyFill="1" applyBorder="1" applyAlignment="1">
      <alignment horizontal="left" vertical="center"/>
    </xf>
    <xf numFmtId="0" fontId="80" fillId="24" borderId="0" xfId="58" applyFont="1" applyFill="1" applyBorder="1">
      <alignment vertical="center"/>
    </xf>
    <xf numFmtId="0" fontId="80" fillId="24" borderId="0" xfId="58" applyFont="1" applyFill="1" applyBorder="1" applyAlignment="1">
      <alignment vertical="center"/>
    </xf>
    <xf numFmtId="0" fontId="2" fillId="24" borderId="0" xfId="58" applyFill="1" applyAlignment="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177">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76200</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6</xdr:col>
          <xdr:colOff>0</xdr:colOff>
          <xdr:row>13</xdr:row>
          <xdr:rowOff>76200</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219075</xdr:rowOff>
        </xdr:from>
        <xdr:to>
          <xdr:col>6</xdr:col>
          <xdr:colOff>0</xdr:colOff>
          <xdr:row>18</xdr:row>
          <xdr:rowOff>66675</xdr:rowOff>
        </xdr:to>
        <xdr:sp macro="" textlink="">
          <xdr:nvSpPr>
            <xdr:cNvPr id="98314" name="Check Box 10" hidden="1">
              <a:extLst>
                <a:ext uri="{63B3BB69-23CF-44E3-9099-C40C66FF867C}">
                  <a14:compatExt spid="_x0000_s98314"/>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98315" name="Check Box 11" hidden="1">
              <a:extLst>
                <a:ext uri="{63B3BB69-23CF-44E3-9099-C40C66FF867C}">
                  <a14:compatExt spid="_x0000_s98315"/>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20</xdr:row>
          <xdr:rowOff>28575</xdr:rowOff>
        </xdr:to>
        <xdr:sp macro="" textlink="">
          <xdr:nvSpPr>
            <xdr:cNvPr id="98316" name="Check Box 12" hidden="1">
              <a:extLst>
                <a:ext uri="{63B3BB69-23CF-44E3-9099-C40C66FF867C}">
                  <a14:compatExt spid="_x0000_s98316"/>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28575</xdr:colOff>
          <xdr:row>19</xdr:row>
          <xdr:rowOff>190500</xdr:rowOff>
        </xdr:to>
        <xdr:sp macro="" textlink="">
          <xdr:nvSpPr>
            <xdr:cNvPr id="98317" name="Check Box 13" hidden="1">
              <a:extLst>
                <a:ext uri="{63B3BB69-23CF-44E3-9099-C40C66FF867C}">
                  <a14:compatExt spid="_x0000_s98317"/>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98318" name="Check Box 14" hidden="1">
              <a:extLst>
                <a:ext uri="{63B3BB69-23CF-44E3-9099-C40C66FF867C}">
                  <a14:compatExt spid="_x0000_s98318"/>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98319" name="Check Box 15" hidden="1">
              <a:extLst>
                <a:ext uri="{63B3BB69-23CF-44E3-9099-C40C66FF867C}">
                  <a14:compatExt spid="_x0000_s98319"/>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98320" name="Check Box 16" hidden="1">
              <a:extLst>
                <a:ext uri="{63B3BB69-23CF-44E3-9099-C40C66FF867C}">
                  <a14:compatExt spid="_x0000_s98320"/>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98321" name="Check Box 17" hidden="1">
              <a:extLst>
                <a:ext uri="{63B3BB69-23CF-44E3-9099-C40C66FF867C}">
                  <a14:compatExt spid="_x0000_s98321"/>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98322" name="Check Box 18" hidden="1">
              <a:extLst>
                <a:ext uri="{63B3BB69-23CF-44E3-9099-C40C66FF867C}">
                  <a14:compatExt spid="_x0000_s98322"/>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28575</xdr:colOff>
          <xdr:row>25</xdr:row>
          <xdr:rowOff>190500</xdr:rowOff>
        </xdr:to>
        <xdr:sp macro="" textlink="">
          <xdr:nvSpPr>
            <xdr:cNvPr id="98323" name="Check Box 19" hidden="1">
              <a:extLst>
                <a:ext uri="{63B3BB69-23CF-44E3-9099-C40C66FF867C}">
                  <a14:compatExt spid="_x0000_s98323"/>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219075</xdr:rowOff>
        </xdr:from>
        <xdr:to>
          <xdr:col>6</xdr:col>
          <xdr:colOff>0</xdr:colOff>
          <xdr:row>21</xdr:row>
          <xdr:rowOff>76200</xdr:rowOff>
        </xdr:to>
        <xdr:sp macro="" textlink="">
          <xdr:nvSpPr>
            <xdr:cNvPr id="98324" name="Check Box 20" hidden="1">
              <a:extLst>
                <a:ext uri="{63B3BB69-23CF-44E3-9099-C40C66FF867C}">
                  <a14:compatExt spid="_x0000_s98324"/>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98325" name="Check Box 21" hidden="1">
              <a:extLst>
                <a:ext uri="{63B3BB69-23CF-44E3-9099-C40C66FF867C}">
                  <a14:compatExt spid="_x0000_s98325"/>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28575</xdr:colOff>
          <xdr:row>21</xdr:row>
          <xdr:rowOff>190500</xdr:rowOff>
        </xdr:to>
        <xdr:sp macro="" textlink="">
          <xdr:nvSpPr>
            <xdr:cNvPr id="98326" name="Check Box 22" hidden="1">
              <a:extLst>
                <a:ext uri="{63B3BB69-23CF-44E3-9099-C40C66FF867C}">
                  <a14:compatExt spid="_x0000_s98326"/>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28575</xdr:colOff>
          <xdr:row>27</xdr:row>
          <xdr:rowOff>190500</xdr:rowOff>
        </xdr:to>
        <xdr:sp macro="" textlink="">
          <xdr:nvSpPr>
            <xdr:cNvPr id="98327" name="Check Box 23" hidden="1">
              <a:extLst>
                <a:ext uri="{63B3BB69-23CF-44E3-9099-C40C66FF867C}">
                  <a14:compatExt spid="_x0000_s98327"/>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123825</xdr:rowOff>
        </xdr:from>
        <xdr:to>
          <xdr:col>6</xdr:col>
          <xdr:colOff>0</xdr:colOff>
          <xdr:row>27</xdr:row>
          <xdr:rowOff>123825</xdr:rowOff>
        </xdr:to>
        <xdr:sp macro="" textlink="">
          <xdr:nvSpPr>
            <xdr:cNvPr id="98328" name="Check Box 24" hidden="1">
              <a:extLst>
                <a:ext uri="{63B3BB69-23CF-44E3-9099-C40C66FF867C}">
                  <a14:compatExt spid="_x0000_s98328"/>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98329" name="Check Box 25" hidden="1">
              <a:extLst>
                <a:ext uri="{63B3BB69-23CF-44E3-9099-C40C66FF867C}">
                  <a14:compatExt spid="_x0000_s98329"/>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98330" name="Check Box 26" hidden="1">
              <a:extLst>
                <a:ext uri="{63B3BB69-23CF-44E3-9099-C40C66FF867C}">
                  <a14:compatExt spid="_x0000_s98330"/>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123825</xdr:rowOff>
        </xdr:from>
        <xdr:to>
          <xdr:col>6</xdr:col>
          <xdr:colOff>0</xdr:colOff>
          <xdr:row>25</xdr:row>
          <xdr:rowOff>123825</xdr:rowOff>
        </xdr:to>
        <xdr:sp macro="" textlink="">
          <xdr:nvSpPr>
            <xdr:cNvPr id="98331" name="Check Box 27" hidden="1">
              <a:extLst>
                <a:ext uri="{63B3BB69-23CF-44E3-9099-C40C66FF867C}">
                  <a14:compatExt spid="_x0000_s98331"/>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228600</xdr:rowOff>
        </xdr:from>
        <xdr:to>
          <xdr:col>6</xdr:col>
          <xdr:colOff>0</xdr:colOff>
          <xdr:row>11</xdr:row>
          <xdr:rowOff>76200</xdr:rowOff>
        </xdr:to>
        <xdr:sp macro="" textlink="">
          <xdr:nvSpPr>
            <xdr:cNvPr id="98332" name="Check Box 28" hidden="1">
              <a:extLst>
                <a:ext uri="{63B3BB69-23CF-44E3-9099-C40C66FF867C}">
                  <a14:compatExt spid="_x0000_s98332"/>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76200</xdr:rowOff>
        </xdr:to>
        <xdr:sp macro="" textlink="">
          <xdr:nvSpPr>
            <xdr:cNvPr id="98333" name="Check Box 29" hidden="1">
              <a:extLst>
                <a:ext uri="{63B3BB69-23CF-44E3-9099-C40C66FF867C}">
                  <a14:compatExt spid="_x0000_s98333"/>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98334" name="Check Box 30" hidden="1">
              <a:extLst>
                <a:ext uri="{63B3BB69-23CF-44E3-9099-C40C66FF867C}">
                  <a14:compatExt spid="_x0000_s98334"/>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98335" name="Check Box 31" hidden="1">
              <a:extLst>
                <a:ext uri="{63B3BB69-23CF-44E3-9099-C40C66FF867C}">
                  <a14:compatExt spid="_x0000_s98335"/>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200025</xdr:rowOff>
        </xdr:from>
        <xdr:to>
          <xdr:col>6</xdr:col>
          <xdr:colOff>0</xdr:colOff>
          <xdr:row>23</xdr:row>
          <xdr:rowOff>47625</xdr:rowOff>
        </xdr:to>
        <xdr:sp macro="" textlink="">
          <xdr:nvSpPr>
            <xdr:cNvPr id="98336" name="Check Box 32" hidden="1">
              <a:extLst>
                <a:ext uri="{63B3BB69-23CF-44E3-9099-C40C66FF867C}">
                  <a14:compatExt spid="_x0000_s98336"/>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28575</xdr:rowOff>
        </xdr:from>
        <xdr:to>
          <xdr:col>6</xdr:col>
          <xdr:colOff>0</xdr:colOff>
          <xdr:row>24</xdr:row>
          <xdr:rowOff>9525</xdr:rowOff>
        </xdr:to>
        <xdr:sp macro="" textlink="">
          <xdr:nvSpPr>
            <xdr:cNvPr id="98337" name="Check Box 33" hidden="1">
              <a:extLst>
                <a:ext uri="{63B3BB69-23CF-44E3-9099-C40C66FF867C}">
                  <a14:compatExt spid="_x0000_s98337"/>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104775</xdr:rowOff>
        </xdr:from>
        <xdr:to>
          <xdr:col>4</xdr:col>
          <xdr:colOff>38100</xdr:colOff>
          <xdr:row>23</xdr:row>
          <xdr:rowOff>200025</xdr:rowOff>
        </xdr:to>
        <xdr:sp macro="" textlink="">
          <xdr:nvSpPr>
            <xdr:cNvPr id="98338" name="Check Box 34" hidden="1">
              <a:extLst>
                <a:ext uri="{63B3BB69-23CF-44E3-9099-C40C66FF867C}">
                  <a14:compatExt spid="_x0000_s98338"/>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6706850"/>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46.xml"/><Relationship Id="rId2" Type="http://schemas.openxmlformats.org/officeDocument/2006/relationships/vmlDrawing" Target="../drawings/vmlDrawing5.vml"/><Relationship Id="rId1" Type="http://schemas.openxmlformats.org/officeDocument/2006/relationships/drawing" Target="../drawings/drawing7.xml"/><Relationship Id="rId4"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vmlDrawing" Target="../drawings/vmlDrawing4.vml"/><Relationship Id="rId21" Type="http://schemas.openxmlformats.org/officeDocument/2006/relationships/ctrlProp" Target="../ctrlProps/ctrlProp29.xml"/><Relationship Id="rId34" Type="http://schemas.openxmlformats.org/officeDocument/2006/relationships/ctrlProp" Target="../ctrlProps/ctrlProp42.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24.xml"/><Relationship Id="rId20" Type="http://schemas.openxmlformats.org/officeDocument/2006/relationships/ctrlProp" Target="../ctrlProps/ctrlProp28.xml"/><Relationship Id="rId29" Type="http://schemas.openxmlformats.org/officeDocument/2006/relationships/ctrlProp" Target="../ctrlProps/ctrlProp37.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37" Type="http://schemas.openxmlformats.org/officeDocument/2006/relationships/ctrlProp" Target="../ctrlProps/ctrlProp45.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cols>
    <col min="1" max="1" width="4.5" style="16" customWidth="1"/>
    <col min="2" max="22" width="2.875" style="16"/>
    <col min="23" max="23" width="3.875" style="16" customWidth="1"/>
    <col min="24" max="36" width="3.5" style="16" customWidth="1"/>
    <col min="37" max="16384" width="2.875" style="16"/>
  </cols>
  <sheetData>
    <row r="1" spans="1:36" ht="14.85" customHeight="1">
      <c r="A1" s="16" t="s">
        <v>119</v>
      </c>
      <c r="N1" s="17"/>
      <c r="W1" s="18"/>
      <c r="X1" s="18"/>
      <c r="Y1" s="18"/>
      <c r="Z1" s="18"/>
      <c r="AA1" s="18"/>
      <c r="AB1" s="18"/>
      <c r="AC1" s="18"/>
      <c r="AD1" s="18"/>
      <c r="AE1" s="18"/>
      <c r="AF1" s="18"/>
      <c r="AG1" s="18"/>
      <c r="AH1" s="18"/>
      <c r="AI1" s="18"/>
      <c r="AJ1" s="18"/>
    </row>
    <row r="2" spans="1:36" ht="14.85" customHeight="1">
      <c r="W2" s="18"/>
      <c r="X2" s="18"/>
      <c r="Y2" s="18"/>
      <c r="Z2" s="18"/>
      <c r="AA2" s="18"/>
      <c r="AB2" s="18"/>
      <c r="AC2" s="18"/>
      <c r="AD2" s="18"/>
      <c r="AE2" s="18"/>
      <c r="AF2" s="18"/>
      <c r="AG2" s="18"/>
      <c r="AH2" s="18"/>
      <c r="AI2" s="18"/>
      <c r="AJ2" s="18"/>
    </row>
    <row r="3" spans="1:36" ht="14.85" customHeight="1">
      <c r="E3" s="16" t="s">
        <v>70</v>
      </c>
      <c r="V3" s="20"/>
      <c r="W3" s="20"/>
      <c r="X3" s="20"/>
      <c r="Y3" s="20"/>
      <c r="Z3" s="20"/>
      <c r="AA3" s="20"/>
      <c r="AB3" s="20"/>
      <c r="AC3" s="20"/>
      <c r="AD3" s="20"/>
      <c r="AE3" s="20"/>
      <c r="AF3" s="20"/>
      <c r="AG3" s="20"/>
      <c r="AH3" s="20"/>
      <c r="AI3" s="20"/>
      <c r="AJ3" s="20"/>
    </row>
    <row r="4" spans="1:36" ht="14.85" customHeight="1">
      <c r="E4" s="16" t="s">
        <v>71</v>
      </c>
      <c r="V4" s="20"/>
      <c r="W4" s="20"/>
      <c r="X4" s="20"/>
      <c r="Y4" s="20"/>
      <c r="Z4" s="20"/>
      <c r="AA4" s="20"/>
      <c r="AB4" s="20"/>
      <c r="AC4" s="20"/>
      <c r="AD4" s="20"/>
      <c r="AE4" s="20"/>
      <c r="AF4" s="20"/>
      <c r="AG4" s="20"/>
      <c r="AH4" s="20"/>
      <c r="AI4" s="20"/>
      <c r="AJ4" s="20"/>
    </row>
    <row r="5" spans="1:36" ht="14.85" customHeight="1">
      <c r="E5" s="16" t="s">
        <v>72</v>
      </c>
    </row>
    <row r="6" spans="1:36" ht="14.85" customHeight="1">
      <c r="E6" s="16" t="s">
        <v>73</v>
      </c>
    </row>
    <row r="7" spans="1:36" ht="14.85" customHeight="1">
      <c r="A7" s="463" t="s">
        <v>74</v>
      </c>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row>
    <row r="8" spans="1:36" ht="14.85" customHeight="1">
      <c r="G8" s="18"/>
      <c r="H8" s="18"/>
      <c r="I8" s="18"/>
      <c r="J8" s="18"/>
      <c r="K8" s="18"/>
      <c r="L8" s="18"/>
      <c r="M8" s="18"/>
      <c r="N8" s="18"/>
      <c r="O8" s="18"/>
      <c r="P8" s="18"/>
      <c r="Q8" s="18"/>
      <c r="R8" s="18"/>
    </row>
    <row r="9" spans="1:36" ht="14.85" customHeight="1">
      <c r="D9" s="18"/>
      <c r="F9" s="18"/>
      <c r="G9" s="18"/>
      <c r="H9" s="18"/>
      <c r="I9" s="18"/>
      <c r="J9" s="18"/>
      <c r="K9" s="18"/>
      <c r="AB9" s="463"/>
      <c r="AC9" s="463"/>
      <c r="AD9" s="16" t="s">
        <v>1</v>
      </c>
      <c r="AE9" s="463"/>
      <c r="AF9" s="463"/>
      <c r="AG9" s="16" t="s">
        <v>2</v>
      </c>
      <c r="AH9" s="463"/>
      <c r="AI9" s="463"/>
      <c r="AJ9" s="16" t="s">
        <v>3</v>
      </c>
    </row>
    <row r="10" spans="1:36" ht="14.85" customHeight="1">
      <c r="A10" s="462"/>
      <c r="B10" s="462"/>
      <c r="C10" s="462"/>
      <c r="D10" s="462"/>
      <c r="E10" s="462"/>
      <c r="F10" s="463" t="s">
        <v>135</v>
      </c>
      <c r="G10" s="463"/>
      <c r="H10" s="463"/>
      <c r="I10" s="463"/>
      <c r="J10" s="463"/>
      <c r="K10" s="463"/>
    </row>
    <row r="11" spans="1:36" ht="18" customHeight="1">
      <c r="A11" s="462"/>
      <c r="B11" s="462"/>
      <c r="C11" s="462"/>
      <c r="D11" s="462"/>
      <c r="E11" s="462"/>
      <c r="F11" s="463"/>
      <c r="G11" s="463"/>
      <c r="H11" s="463"/>
      <c r="I11" s="463"/>
      <c r="J11" s="463"/>
      <c r="K11" s="463"/>
      <c r="P11" s="405" t="s">
        <v>38</v>
      </c>
      <c r="Q11" s="405"/>
      <c r="R11" s="405"/>
      <c r="S11" s="21"/>
      <c r="T11" s="406"/>
      <c r="U11" s="406"/>
      <c r="V11" s="406"/>
      <c r="W11" s="406"/>
      <c r="X11" s="406"/>
      <c r="Y11" s="406"/>
      <c r="Z11" s="406"/>
      <c r="AA11" s="406"/>
      <c r="AB11" s="406"/>
      <c r="AC11" s="406"/>
      <c r="AD11" s="406"/>
      <c r="AE11" s="406"/>
      <c r="AF11" s="406"/>
      <c r="AG11" s="406"/>
      <c r="AH11" s="406"/>
      <c r="AI11" s="406"/>
      <c r="AJ11" s="406"/>
    </row>
    <row r="12" spans="1:36" ht="18" customHeight="1">
      <c r="C12" s="18"/>
      <c r="D12" s="18"/>
      <c r="E12" s="18"/>
      <c r="F12" s="18"/>
      <c r="G12" s="18"/>
      <c r="H12" s="18"/>
      <c r="I12" s="18"/>
      <c r="J12" s="18"/>
      <c r="K12" s="18"/>
      <c r="P12" s="405"/>
      <c r="Q12" s="405"/>
      <c r="R12" s="405"/>
      <c r="S12" s="21"/>
      <c r="T12" s="406"/>
      <c r="U12" s="406"/>
      <c r="V12" s="406"/>
      <c r="W12" s="406"/>
      <c r="X12" s="406"/>
      <c r="Y12" s="406"/>
      <c r="Z12" s="406"/>
      <c r="AA12" s="406"/>
      <c r="AB12" s="406"/>
      <c r="AC12" s="406"/>
      <c r="AD12" s="406"/>
      <c r="AE12" s="406"/>
      <c r="AF12" s="406"/>
      <c r="AG12" s="406"/>
      <c r="AH12" s="406"/>
      <c r="AI12" s="406"/>
      <c r="AJ12" s="406"/>
    </row>
    <row r="13" spans="1:36" ht="18" customHeight="1">
      <c r="C13" s="18"/>
      <c r="D13" s="18"/>
      <c r="E13" s="18"/>
      <c r="F13" s="18"/>
      <c r="G13" s="18"/>
      <c r="H13" s="18"/>
      <c r="I13" s="18"/>
      <c r="J13" s="18"/>
      <c r="K13" s="18"/>
      <c r="M13" s="21" t="s">
        <v>4</v>
      </c>
      <c r="P13" s="405" t="s">
        <v>39</v>
      </c>
      <c r="Q13" s="405"/>
      <c r="R13" s="405"/>
      <c r="S13" s="21"/>
      <c r="T13" s="406"/>
      <c r="U13" s="406"/>
      <c r="V13" s="406"/>
      <c r="W13" s="406"/>
      <c r="X13" s="406"/>
      <c r="Y13" s="406"/>
      <c r="Z13" s="406"/>
      <c r="AA13" s="406"/>
      <c r="AB13" s="406"/>
      <c r="AC13" s="406"/>
      <c r="AD13" s="406"/>
      <c r="AE13" s="406"/>
      <c r="AF13" s="406"/>
      <c r="AG13" s="406"/>
      <c r="AH13" s="406"/>
      <c r="AI13" s="406"/>
      <c r="AJ13" s="406"/>
    </row>
    <row r="14" spans="1:36" ht="18" customHeight="1">
      <c r="C14" s="18"/>
      <c r="D14" s="18"/>
      <c r="E14" s="18"/>
      <c r="F14" s="18"/>
      <c r="G14" s="18"/>
      <c r="H14" s="18"/>
      <c r="I14" s="18"/>
      <c r="J14" s="18"/>
      <c r="K14" s="18"/>
      <c r="P14" s="405"/>
      <c r="Q14" s="405"/>
      <c r="R14" s="405"/>
      <c r="S14" s="21"/>
      <c r="T14" s="406"/>
      <c r="U14" s="406"/>
      <c r="V14" s="406"/>
      <c r="W14" s="406"/>
      <c r="X14" s="406"/>
      <c r="Y14" s="406"/>
      <c r="Z14" s="406"/>
      <c r="AA14" s="406"/>
      <c r="AB14" s="406"/>
      <c r="AC14" s="406"/>
      <c r="AD14" s="406"/>
      <c r="AE14" s="406"/>
      <c r="AF14" s="406"/>
      <c r="AG14" s="406"/>
      <c r="AH14" s="406"/>
      <c r="AI14" s="406"/>
      <c r="AJ14" s="406"/>
    </row>
    <row r="15" spans="1:36" ht="18" customHeight="1">
      <c r="C15" s="18"/>
      <c r="D15" s="18"/>
      <c r="E15" s="18"/>
      <c r="F15" s="18"/>
      <c r="G15" s="18"/>
      <c r="H15" s="18"/>
      <c r="I15" s="18"/>
      <c r="J15" s="18"/>
      <c r="K15" s="18"/>
      <c r="P15" s="405" t="s">
        <v>75</v>
      </c>
      <c r="Q15" s="405"/>
      <c r="R15" s="405"/>
      <c r="S15" s="405"/>
      <c r="T15" s="405"/>
      <c r="U15" s="405"/>
      <c r="V15" s="406"/>
      <c r="W15" s="406"/>
      <c r="X15" s="406"/>
      <c r="Y15" s="406"/>
      <c r="Z15" s="406"/>
      <c r="AA15" s="406"/>
      <c r="AB15" s="406"/>
      <c r="AC15" s="406"/>
      <c r="AD15" s="406"/>
      <c r="AE15" s="406"/>
      <c r="AF15" s="406"/>
      <c r="AG15" s="406"/>
      <c r="AH15" s="406"/>
      <c r="AI15" s="406"/>
      <c r="AJ15" s="406"/>
    </row>
    <row r="16" spans="1:36" ht="18" customHeight="1">
      <c r="C16" s="18"/>
      <c r="D16" s="18"/>
      <c r="E16" s="18"/>
      <c r="F16" s="18"/>
      <c r="G16" s="18"/>
      <c r="H16" s="18"/>
      <c r="I16" s="18"/>
      <c r="J16" s="18"/>
      <c r="K16" s="18"/>
      <c r="P16" s="405"/>
      <c r="Q16" s="405"/>
      <c r="R16" s="405"/>
      <c r="S16" s="405"/>
      <c r="T16" s="405"/>
      <c r="U16" s="405"/>
      <c r="V16" s="406"/>
      <c r="W16" s="406"/>
      <c r="X16" s="406"/>
      <c r="Y16" s="406"/>
      <c r="Z16" s="406"/>
      <c r="AA16" s="406"/>
      <c r="AB16" s="406"/>
      <c r="AC16" s="406"/>
      <c r="AD16" s="406"/>
      <c r="AE16" s="406"/>
      <c r="AF16" s="406"/>
      <c r="AG16" s="406"/>
      <c r="AH16" s="406"/>
      <c r="AI16" s="406"/>
      <c r="AJ16" s="406"/>
    </row>
    <row r="17" spans="1:36" ht="14.85" customHeight="1">
      <c r="B17" s="16" t="s">
        <v>76</v>
      </c>
    </row>
    <row r="19" spans="1:36" ht="14.45" customHeight="1">
      <c r="U19" s="491" t="s">
        <v>131</v>
      </c>
      <c r="V19" s="492"/>
      <c r="W19" s="493"/>
      <c r="X19" s="41"/>
      <c r="Y19" s="42"/>
      <c r="Z19" s="42"/>
      <c r="AA19" s="42"/>
      <c r="AB19" s="42"/>
      <c r="AC19" s="42"/>
      <c r="AD19" s="42"/>
      <c r="AE19" s="42"/>
      <c r="AF19" s="42"/>
      <c r="AG19" s="42"/>
      <c r="AH19" s="50"/>
      <c r="AI19" s="50"/>
      <c r="AJ19" s="51"/>
    </row>
    <row r="20" spans="1:36" ht="14.85" customHeight="1">
      <c r="A20" s="495" t="s">
        <v>6</v>
      </c>
      <c r="B20" s="53" t="s">
        <v>7</v>
      </c>
      <c r="C20" s="54"/>
      <c r="D20" s="54"/>
      <c r="E20" s="54"/>
      <c r="F20" s="54"/>
      <c r="G20" s="55"/>
      <c r="H20" s="464"/>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6"/>
    </row>
    <row r="21" spans="1:36" ht="27.75" customHeight="1">
      <c r="A21" s="496"/>
      <c r="B21" s="43" t="s">
        <v>77</v>
      </c>
      <c r="C21" s="44"/>
      <c r="D21" s="44"/>
      <c r="E21" s="44"/>
      <c r="F21" s="44"/>
      <c r="G21" s="44"/>
      <c r="H21" s="497"/>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9"/>
    </row>
    <row r="22" spans="1:36" ht="14.25" customHeight="1">
      <c r="A22" s="496"/>
      <c r="B22" s="410" t="s">
        <v>8</v>
      </c>
      <c r="C22" s="472"/>
      <c r="D22" s="472"/>
      <c r="E22" s="472"/>
      <c r="F22" s="472"/>
      <c r="G22" s="473"/>
      <c r="H22" s="483" t="s">
        <v>9</v>
      </c>
      <c r="I22" s="484"/>
      <c r="J22" s="484"/>
      <c r="K22" s="484"/>
      <c r="L22" s="485"/>
      <c r="M22" s="485"/>
      <c r="N22" s="52" t="s">
        <v>10</v>
      </c>
      <c r="O22" s="485"/>
      <c r="P22" s="485"/>
      <c r="Q22" s="22" t="s">
        <v>11</v>
      </c>
      <c r="R22" s="484"/>
      <c r="S22" s="484"/>
      <c r="T22" s="484"/>
      <c r="U22" s="484"/>
      <c r="V22" s="484"/>
      <c r="W22" s="484"/>
      <c r="X22" s="484"/>
      <c r="Y22" s="484"/>
      <c r="Z22" s="484"/>
      <c r="AA22" s="484"/>
      <c r="AB22" s="484"/>
      <c r="AC22" s="484"/>
      <c r="AD22" s="484"/>
      <c r="AE22" s="484"/>
      <c r="AF22" s="484"/>
      <c r="AG22" s="484"/>
      <c r="AH22" s="484"/>
      <c r="AI22" s="484"/>
      <c r="AJ22" s="486"/>
    </row>
    <row r="23" spans="1:36" ht="14.25" customHeight="1">
      <c r="A23" s="496"/>
      <c r="B23" s="500"/>
      <c r="C23" s="481"/>
      <c r="D23" s="481"/>
      <c r="E23" s="481"/>
      <c r="F23" s="481"/>
      <c r="G23" s="482"/>
      <c r="H23" s="487"/>
      <c r="I23" s="451"/>
      <c r="J23" s="451"/>
      <c r="K23" s="451"/>
      <c r="L23" s="67" t="s">
        <v>12</v>
      </c>
      <c r="M23" s="67" t="s">
        <v>13</v>
      </c>
      <c r="N23" s="451"/>
      <c r="O23" s="451"/>
      <c r="P23" s="451"/>
      <c r="Q23" s="451"/>
      <c r="R23" s="451"/>
      <c r="S23" s="451"/>
      <c r="T23" s="451"/>
      <c r="U23" s="451"/>
      <c r="V23" s="67" t="s">
        <v>14</v>
      </c>
      <c r="W23" s="67" t="s">
        <v>15</v>
      </c>
      <c r="X23" s="451"/>
      <c r="Y23" s="451"/>
      <c r="Z23" s="451"/>
      <c r="AA23" s="451"/>
      <c r="AB23" s="451"/>
      <c r="AC23" s="451"/>
      <c r="AD23" s="451"/>
      <c r="AE23" s="451"/>
      <c r="AF23" s="451"/>
      <c r="AG23" s="451"/>
      <c r="AH23" s="451"/>
      <c r="AI23" s="451"/>
      <c r="AJ23" s="452"/>
    </row>
    <row r="24" spans="1:36" ht="14.25" customHeight="1">
      <c r="A24" s="496"/>
      <c r="B24" s="480"/>
      <c r="C24" s="481"/>
      <c r="D24" s="481"/>
      <c r="E24" s="481"/>
      <c r="F24" s="481"/>
      <c r="G24" s="482"/>
      <c r="H24" s="487"/>
      <c r="I24" s="451"/>
      <c r="J24" s="451"/>
      <c r="K24" s="451"/>
      <c r="L24" s="67" t="s">
        <v>16</v>
      </c>
      <c r="M24" s="67" t="s">
        <v>17</v>
      </c>
      <c r="N24" s="451"/>
      <c r="O24" s="451"/>
      <c r="P24" s="451"/>
      <c r="Q24" s="451"/>
      <c r="R24" s="451"/>
      <c r="S24" s="451"/>
      <c r="T24" s="451"/>
      <c r="U24" s="451"/>
      <c r="V24" s="67" t="s">
        <v>18</v>
      </c>
      <c r="W24" s="67" t="s">
        <v>19</v>
      </c>
      <c r="X24" s="451"/>
      <c r="Y24" s="451"/>
      <c r="Z24" s="451"/>
      <c r="AA24" s="451"/>
      <c r="AB24" s="451"/>
      <c r="AC24" s="451"/>
      <c r="AD24" s="451"/>
      <c r="AE24" s="451"/>
      <c r="AF24" s="451"/>
      <c r="AG24" s="451"/>
      <c r="AH24" s="451"/>
      <c r="AI24" s="451"/>
      <c r="AJ24" s="452"/>
    </row>
    <row r="25" spans="1:36" ht="18.95" customHeight="1">
      <c r="A25" s="496"/>
      <c r="B25" s="494"/>
      <c r="C25" s="474"/>
      <c r="D25" s="474"/>
      <c r="E25" s="474"/>
      <c r="F25" s="474"/>
      <c r="G25" s="475"/>
      <c r="H25" s="453"/>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5"/>
    </row>
    <row r="26" spans="1:36" ht="18.75" customHeight="1">
      <c r="A26" s="496"/>
      <c r="B26" s="480" t="s">
        <v>20</v>
      </c>
      <c r="C26" s="481"/>
      <c r="D26" s="481"/>
      <c r="E26" s="481"/>
      <c r="F26" s="481"/>
      <c r="G26" s="482"/>
      <c r="H26" s="58" t="s">
        <v>21</v>
      </c>
      <c r="I26" s="59"/>
      <c r="J26" s="60"/>
      <c r="K26" s="501"/>
      <c r="L26" s="502"/>
      <c r="M26" s="502"/>
      <c r="N26" s="502"/>
      <c r="O26" s="502"/>
      <c r="P26" s="502"/>
      <c r="Q26" s="23" t="s">
        <v>22</v>
      </c>
      <c r="R26" s="24"/>
      <c r="S26" s="503"/>
      <c r="T26" s="503"/>
      <c r="U26" s="504"/>
      <c r="V26" s="58" t="s">
        <v>23</v>
      </c>
      <c r="W26" s="59"/>
      <c r="X26" s="60"/>
      <c r="Y26" s="501"/>
      <c r="Z26" s="502"/>
      <c r="AA26" s="502"/>
      <c r="AB26" s="502"/>
      <c r="AC26" s="502"/>
      <c r="AD26" s="502"/>
      <c r="AE26" s="502"/>
      <c r="AF26" s="502"/>
      <c r="AG26" s="502"/>
      <c r="AH26" s="502"/>
      <c r="AI26" s="502"/>
      <c r="AJ26" s="505"/>
    </row>
    <row r="27" spans="1:36" ht="18.75" customHeight="1">
      <c r="A27" s="496"/>
      <c r="B27" s="494"/>
      <c r="C27" s="474"/>
      <c r="D27" s="474"/>
      <c r="E27" s="474"/>
      <c r="F27" s="474"/>
      <c r="G27" s="475"/>
      <c r="H27" s="506" t="s">
        <v>24</v>
      </c>
      <c r="I27" s="506"/>
      <c r="J27" s="506"/>
      <c r="K27" s="501"/>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5"/>
    </row>
    <row r="28" spans="1:36" s="25" customFormat="1" ht="18.75" customHeight="1">
      <c r="A28" s="496"/>
      <c r="B28" s="456" t="s">
        <v>25</v>
      </c>
      <c r="C28" s="457"/>
      <c r="D28" s="457"/>
      <c r="E28" s="457"/>
      <c r="F28" s="457"/>
      <c r="G28" s="458"/>
      <c r="H28" s="407"/>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9"/>
    </row>
    <row r="29" spans="1:36" ht="14.85" customHeight="1">
      <c r="A29" s="496"/>
      <c r="B29" s="410" t="s">
        <v>26</v>
      </c>
      <c r="C29" s="411"/>
      <c r="D29" s="411"/>
      <c r="E29" s="411"/>
      <c r="F29" s="411"/>
      <c r="G29" s="412"/>
      <c r="H29" s="479" t="s">
        <v>27</v>
      </c>
      <c r="I29" s="472"/>
      <c r="J29" s="473"/>
      <c r="K29" s="410"/>
      <c r="L29" s="411"/>
      <c r="M29" s="411"/>
      <c r="N29" s="411"/>
      <c r="O29" s="411"/>
      <c r="P29" s="412"/>
      <c r="Q29" s="464" t="s">
        <v>7</v>
      </c>
      <c r="R29" s="465"/>
      <c r="S29" s="466"/>
      <c r="T29" s="464"/>
      <c r="U29" s="465"/>
      <c r="V29" s="465"/>
      <c r="W29" s="465"/>
      <c r="X29" s="465"/>
      <c r="Y29" s="465"/>
      <c r="Z29" s="465"/>
      <c r="AA29" s="466"/>
      <c r="AB29" s="467" t="s">
        <v>28</v>
      </c>
      <c r="AC29" s="468"/>
      <c r="AD29" s="471"/>
      <c r="AE29" s="472"/>
      <c r="AF29" s="472"/>
      <c r="AG29" s="472"/>
      <c r="AH29" s="472"/>
      <c r="AI29" s="472"/>
      <c r="AJ29" s="473"/>
    </row>
    <row r="30" spans="1:36" ht="14.85" customHeight="1">
      <c r="A30" s="496"/>
      <c r="B30" s="413"/>
      <c r="C30" s="414"/>
      <c r="D30" s="414"/>
      <c r="E30" s="414"/>
      <c r="F30" s="414"/>
      <c r="G30" s="415"/>
      <c r="H30" s="494"/>
      <c r="I30" s="474"/>
      <c r="J30" s="475"/>
      <c r="K30" s="413"/>
      <c r="L30" s="414"/>
      <c r="M30" s="414"/>
      <c r="N30" s="414"/>
      <c r="O30" s="414"/>
      <c r="P30" s="415"/>
      <c r="Q30" s="476" t="s">
        <v>29</v>
      </c>
      <c r="R30" s="477"/>
      <c r="S30" s="478"/>
      <c r="T30" s="476"/>
      <c r="U30" s="477"/>
      <c r="V30" s="477"/>
      <c r="W30" s="477"/>
      <c r="X30" s="477"/>
      <c r="Y30" s="477"/>
      <c r="Z30" s="477"/>
      <c r="AA30" s="478"/>
      <c r="AB30" s="469"/>
      <c r="AC30" s="470"/>
      <c r="AD30" s="474"/>
      <c r="AE30" s="474"/>
      <c r="AF30" s="474"/>
      <c r="AG30" s="474"/>
      <c r="AH30" s="474"/>
      <c r="AI30" s="474"/>
      <c r="AJ30" s="475"/>
    </row>
    <row r="31" spans="1:36" ht="14.85" customHeight="1">
      <c r="A31" s="496"/>
      <c r="B31" s="479" t="s">
        <v>30</v>
      </c>
      <c r="C31" s="472"/>
      <c r="D31" s="472"/>
      <c r="E31" s="472"/>
      <c r="F31" s="472"/>
      <c r="G31" s="473"/>
      <c r="H31" s="483" t="s">
        <v>9</v>
      </c>
      <c r="I31" s="484"/>
      <c r="J31" s="484"/>
      <c r="K31" s="484"/>
      <c r="L31" s="485"/>
      <c r="M31" s="485"/>
      <c r="N31" s="52" t="s">
        <v>10</v>
      </c>
      <c r="O31" s="485"/>
      <c r="P31" s="485"/>
      <c r="Q31" s="22" t="s">
        <v>11</v>
      </c>
      <c r="R31" s="484"/>
      <c r="S31" s="484"/>
      <c r="T31" s="484"/>
      <c r="U31" s="484"/>
      <c r="V31" s="484"/>
      <c r="W31" s="484"/>
      <c r="X31" s="484"/>
      <c r="Y31" s="484"/>
      <c r="Z31" s="484"/>
      <c r="AA31" s="484"/>
      <c r="AB31" s="484"/>
      <c r="AC31" s="484"/>
      <c r="AD31" s="484"/>
      <c r="AE31" s="484"/>
      <c r="AF31" s="484"/>
      <c r="AG31" s="484"/>
      <c r="AH31" s="484"/>
      <c r="AI31" s="484"/>
      <c r="AJ31" s="486"/>
    </row>
    <row r="32" spans="1:36" ht="14.85" customHeight="1">
      <c r="A32" s="496"/>
      <c r="B32" s="480"/>
      <c r="C32" s="481"/>
      <c r="D32" s="481"/>
      <c r="E32" s="481"/>
      <c r="F32" s="481"/>
      <c r="G32" s="482"/>
      <c r="H32" s="487"/>
      <c r="I32" s="451"/>
      <c r="J32" s="451"/>
      <c r="K32" s="451"/>
      <c r="L32" s="67" t="s">
        <v>12</v>
      </c>
      <c r="M32" s="67" t="s">
        <v>13</v>
      </c>
      <c r="N32" s="451"/>
      <c r="O32" s="451"/>
      <c r="P32" s="451"/>
      <c r="Q32" s="451"/>
      <c r="R32" s="451"/>
      <c r="S32" s="451"/>
      <c r="T32" s="451"/>
      <c r="U32" s="451"/>
      <c r="V32" s="67" t="s">
        <v>14</v>
      </c>
      <c r="W32" s="67" t="s">
        <v>15</v>
      </c>
      <c r="X32" s="451"/>
      <c r="Y32" s="451"/>
      <c r="Z32" s="451"/>
      <c r="AA32" s="451"/>
      <c r="AB32" s="451"/>
      <c r="AC32" s="451"/>
      <c r="AD32" s="451"/>
      <c r="AE32" s="451"/>
      <c r="AF32" s="451"/>
      <c r="AG32" s="451"/>
      <c r="AH32" s="451"/>
      <c r="AI32" s="451"/>
      <c r="AJ32" s="452"/>
    </row>
    <row r="33" spans="1:36" ht="14.85" customHeight="1">
      <c r="A33" s="496"/>
      <c r="B33" s="480"/>
      <c r="C33" s="481"/>
      <c r="D33" s="481"/>
      <c r="E33" s="481"/>
      <c r="F33" s="481"/>
      <c r="G33" s="482"/>
      <c r="H33" s="487"/>
      <c r="I33" s="451"/>
      <c r="J33" s="451"/>
      <c r="K33" s="451"/>
      <c r="L33" s="67" t="s">
        <v>16</v>
      </c>
      <c r="M33" s="67" t="s">
        <v>17</v>
      </c>
      <c r="N33" s="451"/>
      <c r="O33" s="451"/>
      <c r="P33" s="451"/>
      <c r="Q33" s="451"/>
      <c r="R33" s="451"/>
      <c r="S33" s="451"/>
      <c r="T33" s="451"/>
      <c r="U33" s="451"/>
      <c r="V33" s="67" t="s">
        <v>18</v>
      </c>
      <c r="W33" s="67" t="s">
        <v>19</v>
      </c>
      <c r="X33" s="451"/>
      <c r="Y33" s="451"/>
      <c r="Z33" s="451"/>
      <c r="AA33" s="451"/>
      <c r="AB33" s="451"/>
      <c r="AC33" s="451"/>
      <c r="AD33" s="451"/>
      <c r="AE33" s="451"/>
      <c r="AF33" s="451"/>
      <c r="AG33" s="451"/>
      <c r="AH33" s="451"/>
      <c r="AI33" s="451"/>
      <c r="AJ33" s="452"/>
    </row>
    <row r="34" spans="1:36" ht="18.95" customHeight="1">
      <c r="A34" s="496"/>
      <c r="B34" s="480"/>
      <c r="C34" s="481"/>
      <c r="D34" s="481"/>
      <c r="E34" s="481"/>
      <c r="F34" s="481"/>
      <c r="G34" s="482"/>
      <c r="H34" s="488"/>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90"/>
    </row>
    <row r="35" spans="1:36" ht="22.35" customHeight="1">
      <c r="A35" s="416" t="s">
        <v>78</v>
      </c>
      <c r="B35" s="417"/>
      <c r="C35" s="417"/>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418"/>
      <c r="AB35" s="419"/>
      <c r="AC35" s="419"/>
      <c r="AD35" s="419"/>
      <c r="AE35" s="419"/>
      <c r="AF35" s="419"/>
      <c r="AG35" s="419"/>
      <c r="AH35" s="419"/>
      <c r="AI35" s="419"/>
      <c r="AJ35" s="420"/>
    </row>
    <row r="36" spans="1:36" s="20" customFormat="1" ht="24" customHeight="1">
      <c r="A36" s="421" t="s">
        <v>79</v>
      </c>
      <c r="B36" s="424" t="s">
        <v>31</v>
      </c>
      <c r="C36" s="425"/>
      <c r="D36" s="425"/>
      <c r="E36" s="425"/>
      <c r="F36" s="425"/>
      <c r="G36" s="425"/>
      <c r="H36" s="425"/>
      <c r="I36" s="425"/>
      <c r="J36" s="425"/>
      <c r="K36" s="425"/>
      <c r="L36" s="425"/>
      <c r="M36" s="425"/>
      <c r="N36" s="425"/>
      <c r="O36" s="425"/>
      <c r="P36" s="425"/>
      <c r="Q36" s="425"/>
      <c r="R36" s="425"/>
      <c r="S36" s="425"/>
      <c r="T36" s="27"/>
      <c r="U36" s="26"/>
      <c r="V36" s="430" t="s">
        <v>80</v>
      </c>
      <c r="W36" s="431"/>
      <c r="X36" s="432"/>
      <c r="Y36" s="430" t="s">
        <v>81</v>
      </c>
      <c r="Z36" s="431"/>
      <c r="AA36" s="432"/>
      <c r="AB36" s="439" t="s">
        <v>82</v>
      </c>
      <c r="AC36" s="440"/>
      <c r="AD36" s="440"/>
      <c r="AE36" s="440"/>
      <c r="AF36" s="441"/>
      <c r="AG36" s="424" t="s">
        <v>32</v>
      </c>
      <c r="AH36" s="425"/>
      <c r="AI36" s="425"/>
      <c r="AJ36" s="459"/>
    </row>
    <row r="37" spans="1:36" ht="24" customHeight="1">
      <c r="A37" s="422"/>
      <c r="B37" s="426"/>
      <c r="C37" s="427"/>
      <c r="D37" s="427"/>
      <c r="E37" s="427"/>
      <c r="F37" s="427"/>
      <c r="G37" s="427"/>
      <c r="H37" s="427"/>
      <c r="I37" s="427"/>
      <c r="J37" s="427"/>
      <c r="K37" s="427"/>
      <c r="L37" s="427"/>
      <c r="M37" s="427"/>
      <c r="N37" s="427"/>
      <c r="O37" s="427"/>
      <c r="P37" s="427"/>
      <c r="Q37" s="427"/>
      <c r="R37" s="427"/>
      <c r="S37" s="427"/>
      <c r="T37" s="430" t="s">
        <v>33</v>
      </c>
      <c r="U37" s="432"/>
      <c r="V37" s="433"/>
      <c r="W37" s="434"/>
      <c r="X37" s="435"/>
      <c r="Y37" s="433"/>
      <c r="Z37" s="434"/>
      <c r="AA37" s="435"/>
      <c r="AB37" s="439"/>
      <c r="AC37" s="440"/>
      <c r="AD37" s="440"/>
      <c r="AE37" s="440"/>
      <c r="AF37" s="441"/>
      <c r="AG37" s="426"/>
      <c r="AH37" s="427"/>
      <c r="AI37" s="427"/>
      <c r="AJ37" s="460"/>
    </row>
    <row r="38" spans="1:36" ht="24" customHeight="1">
      <c r="A38" s="422"/>
      <c r="B38" s="428"/>
      <c r="C38" s="429"/>
      <c r="D38" s="429"/>
      <c r="E38" s="429"/>
      <c r="F38" s="429"/>
      <c r="G38" s="429"/>
      <c r="H38" s="429"/>
      <c r="I38" s="429"/>
      <c r="J38" s="429"/>
      <c r="K38" s="429"/>
      <c r="L38" s="429"/>
      <c r="M38" s="429"/>
      <c r="N38" s="429"/>
      <c r="O38" s="429"/>
      <c r="P38" s="429"/>
      <c r="Q38" s="429"/>
      <c r="R38" s="429"/>
      <c r="S38" s="429"/>
      <c r="T38" s="436"/>
      <c r="U38" s="438"/>
      <c r="V38" s="436"/>
      <c r="W38" s="437"/>
      <c r="X38" s="438"/>
      <c r="Y38" s="436"/>
      <c r="Z38" s="437"/>
      <c r="AA38" s="438"/>
      <c r="AB38" s="439"/>
      <c r="AC38" s="440"/>
      <c r="AD38" s="440"/>
      <c r="AE38" s="440"/>
      <c r="AF38" s="441"/>
      <c r="AG38" s="428"/>
      <c r="AH38" s="429"/>
      <c r="AI38" s="429"/>
      <c r="AJ38" s="461"/>
    </row>
    <row r="39" spans="1:36" ht="18" customHeight="1">
      <c r="A39" s="422"/>
      <c r="B39" s="442" t="s">
        <v>83</v>
      </c>
      <c r="C39" s="443"/>
      <c r="D39" s="444"/>
      <c r="E39" s="28" t="s">
        <v>84</v>
      </c>
      <c r="F39" s="29"/>
      <c r="G39" s="29"/>
      <c r="H39" s="29"/>
      <c r="I39" s="29"/>
      <c r="J39" s="29"/>
      <c r="K39" s="29"/>
      <c r="L39" s="29"/>
      <c r="M39" s="29"/>
      <c r="N39" s="29"/>
      <c r="O39" s="29"/>
      <c r="P39" s="29"/>
      <c r="Q39" s="57"/>
      <c r="R39" s="29"/>
      <c r="S39" s="29"/>
      <c r="T39" s="397"/>
      <c r="U39" s="398"/>
      <c r="V39" s="399"/>
      <c r="W39" s="400"/>
      <c r="X39" s="401"/>
      <c r="Y39" s="399"/>
      <c r="Z39" s="400"/>
      <c r="AA39" s="401"/>
      <c r="AB39" s="402"/>
      <c r="AC39" s="403"/>
      <c r="AD39" s="403"/>
      <c r="AE39" s="403"/>
      <c r="AF39" s="404"/>
      <c r="AG39" s="31" t="s">
        <v>120</v>
      </c>
      <c r="AH39" s="56"/>
      <c r="AI39" s="40"/>
      <c r="AJ39" s="30"/>
    </row>
    <row r="40" spans="1:36" ht="18" customHeight="1">
      <c r="A40" s="422"/>
      <c r="B40" s="445"/>
      <c r="C40" s="446"/>
      <c r="D40" s="447"/>
      <c r="E40" s="28" t="s">
        <v>85</v>
      </c>
      <c r="F40" s="29"/>
      <c r="G40" s="29"/>
      <c r="H40" s="29"/>
      <c r="I40" s="29"/>
      <c r="J40" s="29"/>
      <c r="K40" s="29"/>
      <c r="L40" s="29"/>
      <c r="M40" s="29"/>
      <c r="N40" s="29"/>
      <c r="O40" s="29"/>
      <c r="P40" s="29"/>
      <c r="Q40" s="57"/>
      <c r="R40" s="29"/>
      <c r="S40" s="59"/>
      <c r="T40" s="397"/>
      <c r="U40" s="398"/>
      <c r="V40" s="399"/>
      <c r="W40" s="400"/>
      <c r="X40" s="401"/>
      <c r="Y40" s="399"/>
      <c r="Z40" s="400"/>
      <c r="AA40" s="401"/>
      <c r="AB40" s="402"/>
      <c r="AC40" s="403"/>
      <c r="AD40" s="403"/>
      <c r="AE40" s="403"/>
      <c r="AF40" s="404"/>
      <c r="AG40" s="31" t="s">
        <v>121</v>
      </c>
      <c r="AH40" s="56"/>
      <c r="AI40" s="40"/>
      <c r="AJ40" s="30"/>
    </row>
    <row r="41" spans="1:36" ht="18" customHeight="1">
      <c r="A41" s="422"/>
      <c r="B41" s="445"/>
      <c r="C41" s="446"/>
      <c r="D41" s="447"/>
      <c r="E41" s="28" t="s">
        <v>86</v>
      </c>
      <c r="F41" s="29"/>
      <c r="G41" s="29"/>
      <c r="H41" s="29"/>
      <c r="I41" s="29"/>
      <c r="J41" s="29"/>
      <c r="K41" s="29"/>
      <c r="L41" s="29"/>
      <c r="M41" s="29"/>
      <c r="N41" s="29"/>
      <c r="O41" s="29"/>
      <c r="P41" s="29"/>
      <c r="Q41" s="57"/>
      <c r="R41" s="29"/>
      <c r="S41" s="59"/>
      <c r="T41" s="397"/>
      <c r="U41" s="398"/>
      <c r="V41" s="399"/>
      <c r="W41" s="400"/>
      <c r="X41" s="401"/>
      <c r="Y41" s="399"/>
      <c r="Z41" s="400"/>
      <c r="AA41" s="401"/>
      <c r="AB41" s="402"/>
      <c r="AC41" s="403"/>
      <c r="AD41" s="403"/>
      <c r="AE41" s="403"/>
      <c r="AF41" s="404"/>
      <c r="AG41" s="31" t="s">
        <v>122</v>
      </c>
      <c r="AH41" s="56"/>
      <c r="AI41" s="40"/>
      <c r="AJ41" s="30"/>
    </row>
    <row r="42" spans="1:36" ht="18" customHeight="1">
      <c r="A42" s="422"/>
      <c r="B42" s="445"/>
      <c r="C42" s="446"/>
      <c r="D42" s="447"/>
      <c r="E42" s="28" t="s">
        <v>87</v>
      </c>
      <c r="F42" s="29"/>
      <c r="G42" s="29"/>
      <c r="H42" s="29"/>
      <c r="I42" s="29"/>
      <c r="J42" s="29"/>
      <c r="K42" s="29"/>
      <c r="L42" s="29"/>
      <c r="M42" s="29"/>
      <c r="N42" s="29"/>
      <c r="O42" s="29"/>
      <c r="P42" s="29"/>
      <c r="Q42" s="57"/>
      <c r="R42" s="29"/>
      <c r="S42" s="59"/>
      <c r="T42" s="397"/>
      <c r="U42" s="398"/>
      <c r="V42" s="399"/>
      <c r="W42" s="400"/>
      <c r="X42" s="401"/>
      <c r="Y42" s="399"/>
      <c r="Z42" s="400"/>
      <c r="AA42" s="401"/>
      <c r="AB42" s="402"/>
      <c r="AC42" s="403"/>
      <c r="AD42" s="403"/>
      <c r="AE42" s="403"/>
      <c r="AF42" s="404"/>
      <c r="AG42" s="31" t="s">
        <v>123</v>
      </c>
      <c r="AH42" s="56"/>
      <c r="AI42" s="40"/>
      <c r="AJ42" s="30"/>
    </row>
    <row r="43" spans="1:36" ht="18" customHeight="1">
      <c r="A43" s="422"/>
      <c r="B43" s="445"/>
      <c r="C43" s="446"/>
      <c r="D43" s="447"/>
      <c r="E43" s="28" t="s">
        <v>88</v>
      </c>
      <c r="F43" s="29"/>
      <c r="G43" s="29"/>
      <c r="H43" s="29"/>
      <c r="I43" s="29"/>
      <c r="J43" s="29"/>
      <c r="K43" s="29"/>
      <c r="L43" s="29"/>
      <c r="M43" s="29"/>
      <c r="N43" s="29"/>
      <c r="O43" s="29"/>
      <c r="P43" s="29"/>
      <c r="Q43" s="57"/>
      <c r="R43" s="29"/>
      <c r="S43" s="59"/>
      <c r="T43" s="397"/>
      <c r="U43" s="398"/>
      <c r="V43" s="399"/>
      <c r="W43" s="400"/>
      <c r="X43" s="401"/>
      <c r="Y43" s="399"/>
      <c r="Z43" s="400"/>
      <c r="AA43" s="401"/>
      <c r="AB43" s="402"/>
      <c r="AC43" s="403"/>
      <c r="AD43" s="403"/>
      <c r="AE43" s="403"/>
      <c r="AF43" s="404"/>
      <c r="AG43" s="31" t="s">
        <v>124</v>
      </c>
      <c r="AH43" s="56"/>
      <c r="AI43" s="40"/>
      <c r="AJ43" s="30"/>
    </row>
    <row r="44" spans="1:36" ht="18" customHeight="1">
      <c r="A44" s="422"/>
      <c r="B44" s="445"/>
      <c r="C44" s="446"/>
      <c r="D44" s="447"/>
      <c r="E44" s="28" t="s">
        <v>89</v>
      </c>
      <c r="F44" s="29"/>
      <c r="G44" s="29"/>
      <c r="H44" s="29"/>
      <c r="I44" s="29"/>
      <c r="J44" s="29"/>
      <c r="K44" s="29"/>
      <c r="L44" s="29"/>
      <c r="M44" s="29"/>
      <c r="N44" s="29"/>
      <c r="O44" s="29"/>
      <c r="P44" s="29"/>
      <c r="Q44" s="57"/>
      <c r="R44" s="29"/>
      <c r="S44" s="59"/>
      <c r="T44" s="397"/>
      <c r="U44" s="398"/>
      <c r="V44" s="399"/>
      <c r="W44" s="400"/>
      <c r="X44" s="401"/>
      <c r="Y44" s="399"/>
      <c r="Z44" s="400"/>
      <c r="AA44" s="401"/>
      <c r="AB44" s="402"/>
      <c r="AC44" s="403"/>
      <c r="AD44" s="403"/>
      <c r="AE44" s="403"/>
      <c r="AF44" s="404"/>
      <c r="AG44" s="31" t="s">
        <v>125</v>
      </c>
      <c r="AH44" s="56"/>
      <c r="AI44" s="40"/>
      <c r="AJ44" s="30"/>
    </row>
    <row r="45" spans="1:36" ht="18" customHeight="1">
      <c r="A45" s="422"/>
      <c r="B45" s="445"/>
      <c r="C45" s="446"/>
      <c r="D45" s="447"/>
      <c r="E45" s="58" t="s">
        <v>90</v>
      </c>
      <c r="F45" s="59"/>
      <c r="G45" s="59"/>
      <c r="H45" s="59"/>
      <c r="I45" s="59"/>
      <c r="J45" s="59"/>
      <c r="K45" s="59"/>
      <c r="L45" s="59"/>
      <c r="M45" s="59"/>
      <c r="N45" s="59"/>
      <c r="O45" s="59"/>
      <c r="P45" s="59"/>
      <c r="Q45" s="57"/>
      <c r="R45" s="29"/>
      <c r="S45" s="59"/>
      <c r="T45" s="397"/>
      <c r="U45" s="398"/>
      <c r="V45" s="399"/>
      <c r="W45" s="400"/>
      <c r="X45" s="401"/>
      <c r="Y45" s="399"/>
      <c r="Z45" s="400"/>
      <c r="AA45" s="401"/>
      <c r="AB45" s="402"/>
      <c r="AC45" s="403"/>
      <c r="AD45" s="403"/>
      <c r="AE45" s="403"/>
      <c r="AF45" s="404"/>
      <c r="AG45" s="31" t="s">
        <v>126</v>
      </c>
      <c r="AH45" s="56"/>
      <c r="AI45" s="40"/>
      <c r="AJ45" s="30"/>
    </row>
    <row r="46" spans="1:36" ht="18" customHeight="1">
      <c r="A46" s="422"/>
      <c r="B46" s="445"/>
      <c r="C46" s="446"/>
      <c r="D46" s="447"/>
      <c r="E46" s="58" t="s">
        <v>91</v>
      </c>
      <c r="F46" s="59"/>
      <c r="G46" s="59"/>
      <c r="H46" s="59"/>
      <c r="I46" s="59"/>
      <c r="J46" s="59"/>
      <c r="K46" s="59"/>
      <c r="L46" s="59"/>
      <c r="M46" s="59"/>
      <c r="N46" s="59"/>
      <c r="O46" s="59"/>
      <c r="P46" s="59"/>
      <c r="Q46" s="57"/>
      <c r="R46" s="29"/>
      <c r="S46" s="59"/>
      <c r="T46" s="397"/>
      <c r="U46" s="398"/>
      <c r="V46" s="399"/>
      <c r="W46" s="400"/>
      <c r="X46" s="401"/>
      <c r="Y46" s="399"/>
      <c r="Z46" s="400"/>
      <c r="AA46" s="401"/>
      <c r="AB46" s="402"/>
      <c r="AC46" s="403"/>
      <c r="AD46" s="403"/>
      <c r="AE46" s="403"/>
      <c r="AF46" s="404"/>
      <c r="AG46" s="31" t="s">
        <v>127</v>
      </c>
      <c r="AH46" s="56"/>
      <c r="AI46" s="40"/>
      <c r="AJ46" s="30"/>
    </row>
    <row r="47" spans="1:36" ht="18" customHeight="1">
      <c r="A47" s="422"/>
      <c r="B47" s="448"/>
      <c r="C47" s="449"/>
      <c r="D47" s="450"/>
      <c r="E47" s="58" t="s">
        <v>92</v>
      </c>
      <c r="F47" s="59"/>
      <c r="G47" s="59"/>
      <c r="H47" s="59"/>
      <c r="I47" s="59"/>
      <c r="J47" s="59"/>
      <c r="K47" s="59"/>
      <c r="L47" s="59"/>
      <c r="M47" s="59"/>
      <c r="N47" s="59"/>
      <c r="O47" s="59"/>
      <c r="P47" s="59"/>
      <c r="Q47" s="57"/>
      <c r="R47" s="29"/>
      <c r="S47" s="59"/>
      <c r="T47" s="399"/>
      <c r="U47" s="401"/>
      <c r="V47" s="399"/>
      <c r="W47" s="400"/>
      <c r="X47" s="401"/>
      <c r="Y47" s="399"/>
      <c r="Z47" s="400"/>
      <c r="AA47" s="401"/>
      <c r="AB47" s="402"/>
      <c r="AC47" s="403"/>
      <c r="AD47" s="403"/>
      <c r="AE47" s="403"/>
      <c r="AF47" s="404"/>
      <c r="AG47" s="31" t="s">
        <v>128</v>
      </c>
      <c r="AH47" s="56"/>
      <c r="AI47" s="40"/>
      <c r="AJ47" s="30"/>
    </row>
    <row r="48" spans="1:36" ht="18" customHeight="1">
      <c r="A48" s="422"/>
      <c r="B48" s="61" t="s">
        <v>93</v>
      </c>
      <c r="C48" s="65"/>
      <c r="D48" s="66"/>
      <c r="E48" s="45"/>
      <c r="F48" s="18"/>
      <c r="G48" s="59"/>
      <c r="H48" s="59"/>
      <c r="I48" s="59"/>
      <c r="J48" s="59"/>
      <c r="K48" s="59"/>
      <c r="L48" s="59"/>
      <c r="M48" s="59"/>
      <c r="N48" s="59"/>
      <c r="O48" s="59"/>
      <c r="P48" s="59"/>
      <c r="Q48" s="57"/>
      <c r="R48" s="29"/>
      <c r="S48" s="59"/>
      <c r="T48" s="397"/>
      <c r="U48" s="398"/>
      <c r="V48" s="399"/>
      <c r="W48" s="400"/>
      <c r="X48" s="401"/>
      <c r="Y48" s="399"/>
      <c r="Z48" s="400"/>
      <c r="AA48" s="401"/>
      <c r="AB48" s="402"/>
      <c r="AC48" s="403"/>
      <c r="AD48" s="403"/>
      <c r="AE48" s="403"/>
      <c r="AF48" s="404"/>
      <c r="AG48" s="31" t="s">
        <v>129</v>
      </c>
      <c r="AH48" s="56"/>
      <c r="AI48" s="40"/>
      <c r="AJ48" s="30"/>
    </row>
    <row r="49" spans="1:36" ht="18" customHeight="1">
      <c r="A49" s="422"/>
      <c r="B49" s="63" t="s">
        <v>94</v>
      </c>
      <c r="C49" s="46"/>
      <c r="D49" s="47"/>
      <c r="E49" s="28"/>
      <c r="F49" s="29"/>
      <c r="G49" s="59"/>
      <c r="H49" s="59"/>
      <c r="I49" s="59"/>
      <c r="J49" s="59"/>
      <c r="K49" s="59"/>
      <c r="L49" s="59"/>
      <c r="M49" s="59"/>
      <c r="N49" s="59"/>
      <c r="O49" s="59"/>
      <c r="P49" s="59"/>
      <c r="Q49" s="57"/>
      <c r="R49" s="29"/>
      <c r="S49" s="59"/>
      <c r="T49" s="397"/>
      <c r="U49" s="398"/>
      <c r="V49" s="399"/>
      <c r="W49" s="400"/>
      <c r="X49" s="401"/>
      <c r="Y49" s="399"/>
      <c r="Z49" s="400"/>
      <c r="AA49" s="401"/>
      <c r="AB49" s="402"/>
      <c r="AC49" s="403"/>
      <c r="AD49" s="403"/>
      <c r="AE49" s="403"/>
      <c r="AF49" s="404"/>
      <c r="AG49" s="31" t="s">
        <v>130</v>
      </c>
      <c r="AH49" s="56"/>
      <c r="AI49" s="40"/>
      <c r="AJ49" s="30"/>
    </row>
    <row r="50" spans="1:36" ht="18" customHeight="1">
      <c r="A50" s="422"/>
      <c r="B50" s="388" t="s">
        <v>95</v>
      </c>
      <c r="C50" s="389"/>
      <c r="D50" s="390"/>
      <c r="E50" s="58" t="s">
        <v>96</v>
      </c>
      <c r="F50" s="59"/>
      <c r="G50" s="59"/>
      <c r="H50" s="59"/>
      <c r="I50" s="59"/>
      <c r="J50" s="59"/>
      <c r="K50" s="59"/>
      <c r="L50" s="59"/>
      <c r="M50" s="59"/>
      <c r="N50" s="59"/>
      <c r="O50" s="59"/>
      <c r="P50" s="59"/>
      <c r="Q50" s="57"/>
      <c r="R50" s="29"/>
      <c r="S50" s="59"/>
      <c r="T50" s="397"/>
      <c r="U50" s="398"/>
      <c r="V50" s="399"/>
      <c r="W50" s="400"/>
      <c r="X50" s="401"/>
      <c r="Y50" s="399"/>
      <c r="Z50" s="400"/>
      <c r="AA50" s="401"/>
      <c r="AB50" s="402"/>
      <c r="AC50" s="403"/>
      <c r="AD50" s="403"/>
      <c r="AE50" s="403"/>
      <c r="AF50" s="404"/>
      <c r="AG50" s="31" t="s">
        <v>121</v>
      </c>
      <c r="AH50" s="56"/>
      <c r="AI50" s="40"/>
      <c r="AJ50" s="30"/>
    </row>
    <row r="51" spans="1:36" ht="18" customHeight="1">
      <c r="A51" s="422"/>
      <c r="B51" s="391"/>
      <c r="C51" s="392"/>
      <c r="D51" s="393"/>
      <c r="E51" s="28" t="s">
        <v>97</v>
      </c>
      <c r="F51" s="29"/>
      <c r="G51" s="29"/>
      <c r="H51" s="29"/>
      <c r="I51" s="29"/>
      <c r="J51" s="29"/>
      <c r="K51" s="29"/>
      <c r="L51" s="29"/>
      <c r="M51" s="29"/>
      <c r="N51" s="29"/>
      <c r="O51" s="29"/>
      <c r="P51" s="29"/>
      <c r="Q51" s="57"/>
      <c r="R51" s="29"/>
      <c r="S51" s="59"/>
      <c r="T51" s="397"/>
      <c r="U51" s="398"/>
      <c r="V51" s="399"/>
      <c r="W51" s="400"/>
      <c r="X51" s="401"/>
      <c r="Y51" s="399"/>
      <c r="Z51" s="400"/>
      <c r="AA51" s="401"/>
      <c r="AB51" s="402"/>
      <c r="AC51" s="403"/>
      <c r="AD51" s="403"/>
      <c r="AE51" s="403"/>
      <c r="AF51" s="404"/>
      <c r="AG51" s="31" t="s">
        <v>122</v>
      </c>
      <c r="AH51" s="56"/>
      <c r="AI51" s="40"/>
      <c r="AJ51" s="30"/>
    </row>
    <row r="52" spans="1:36" ht="18" customHeight="1">
      <c r="A52" s="423"/>
      <c r="B52" s="394"/>
      <c r="C52" s="395"/>
      <c r="D52" s="396"/>
      <c r="E52" s="28" t="s">
        <v>98</v>
      </c>
      <c r="F52" s="29"/>
      <c r="G52" s="29"/>
      <c r="H52" s="29"/>
      <c r="I52" s="29"/>
      <c r="J52" s="29"/>
      <c r="K52" s="29"/>
      <c r="L52" s="29"/>
      <c r="M52" s="29"/>
      <c r="N52" s="29"/>
      <c r="O52" s="29"/>
      <c r="P52" s="29"/>
      <c r="Q52" s="57"/>
      <c r="R52" s="29"/>
      <c r="S52" s="59"/>
      <c r="T52" s="397"/>
      <c r="U52" s="398"/>
      <c r="V52" s="399"/>
      <c r="W52" s="400"/>
      <c r="X52" s="401"/>
      <c r="Y52" s="399"/>
      <c r="Z52" s="400"/>
      <c r="AA52" s="401"/>
      <c r="AB52" s="402"/>
      <c r="AC52" s="403"/>
      <c r="AD52" s="403"/>
      <c r="AE52" s="403"/>
      <c r="AF52" s="404"/>
      <c r="AG52" s="31" t="s">
        <v>123</v>
      </c>
      <c r="AH52" s="56"/>
      <c r="AI52" s="40"/>
      <c r="AJ52" s="30"/>
    </row>
    <row r="53" spans="1:36" ht="18" customHeight="1">
      <c r="A53" s="58" t="s">
        <v>34</v>
      </c>
      <c r="B53" s="59"/>
      <c r="C53" s="34"/>
      <c r="D53" s="34"/>
      <c r="E53" s="34"/>
      <c r="F53" s="34"/>
      <c r="G53" s="35"/>
      <c r="H53" s="36"/>
      <c r="I53" s="37"/>
      <c r="J53" s="38"/>
      <c r="K53" s="37"/>
      <c r="L53" s="37"/>
      <c r="M53" s="37"/>
      <c r="N53" s="37"/>
      <c r="O53" s="37"/>
      <c r="P53" s="37"/>
      <c r="Q53" s="39"/>
      <c r="R53" s="33" t="s">
        <v>35</v>
      </c>
      <c r="S53" s="59"/>
      <c r="T53" s="59"/>
      <c r="U53" s="59"/>
      <c r="V53" s="59"/>
      <c r="W53" s="59"/>
      <c r="X53" s="59"/>
      <c r="Y53" s="59"/>
      <c r="Z53" s="59"/>
      <c r="AA53" s="59"/>
      <c r="AB53" s="59"/>
      <c r="AC53" s="59"/>
      <c r="AD53" s="59"/>
      <c r="AE53" s="59"/>
      <c r="AF53" s="59"/>
      <c r="AG53" s="59"/>
      <c r="AH53" s="59"/>
      <c r="AI53" s="59"/>
      <c r="AJ53" s="60"/>
    </row>
    <row r="54" spans="1:36" ht="18" customHeight="1">
      <c r="A54" s="28" t="s">
        <v>36</v>
      </c>
      <c r="B54" s="29"/>
      <c r="C54" s="29"/>
      <c r="D54" s="29"/>
      <c r="E54" s="29"/>
      <c r="F54" s="29"/>
      <c r="G54" s="30"/>
      <c r="H54" s="36"/>
      <c r="I54" s="37"/>
      <c r="J54" s="38"/>
      <c r="K54" s="37"/>
      <c r="L54" s="37"/>
      <c r="M54" s="37"/>
      <c r="N54" s="37"/>
      <c r="O54" s="37"/>
      <c r="P54" s="37"/>
      <c r="Q54" s="39"/>
      <c r="R54" s="32" t="s">
        <v>99</v>
      </c>
      <c r="S54" s="29"/>
      <c r="T54" s="29"/>
      <c r="U54" s="29"/>
      <c r="V54" s="29"/>
      <c r="W54" s="29"/>
      <c r="X54" s="29"/>
      <c r="Y54" s="29"/>
      <c r="Z54" s="29"/>
      <c r="AA54" s="29"/>
      <c r="AB54" s="29"/>
      <c r="AC54" s="29"/>
      <c r="AD54" s="29"/>
      <c r="AE54" s="29"/>
      <c r="AF54" s="29"/>
      <c r="AG54" s="29"/>
      <c r="AH54" s="29"/>
      <c r="AI54" s="29"/>
      <c r="AJ54" s="30"/>
    </row>
    <row r="55" spans="1:36" ht="18" customHeight="1">
      <c r="A55" s="18"/>
      <c r="B55" s="54"/>
      <c r="C55" s="18"/>
      <c r="D55" s="18"/>
      <c r="E55" s="18"/>
      <c r="F55" s="18"/>
      <c r="G55" s="18"/>
      <c r="H55" s="64"/>
      <c r="I55" s="64"/>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row>
    <row r="56" spans="1:36" s="19" customFormat="1" ht="14.85" customHeight="1">
      <c r="B56" s="48"/>
    </row>
    <row r="57" spans="1:36" ht="14.85" customHeight="1">
      <c r="A57" s="18"/>
    </row>
    <row r="58" spans="1:36" ht="14.85" customHeight="1">
      <c r="A58" s="18"/>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27"/>
  <sheetViews>
    <sheetView zoomScaleNormal="100" zoomScaleSheetLayoutView="80" workbookViewId="0"/>
  </sheetViews>
  <sheetFormatPr defaultColWidth="6.625" defaultRowHeight="13.5"/>
  <cols>
    <col min="1" max="1" width="0.375" style="113" customWidth="1"/>
    <col min="2" max="21" width="4.375" style="113" customWidth="1"/>
    <col min="22" max="16384" width="6.625" style="113"/>
  </cols>
  <sheetData>
    <row r="1" spans="2:21" ht="17.649999999999999" customHeight="1">
      <c r="B1" s="348" t="s">
        <v>467</v>
      </c>
      <c r="C1" s="349"/>
      <c r="D1" s="349"/>
      <c r="E1" s="349"/>
      <c r="F1" s="349"/>
      <c r="G1" s="349"/>
      <c r="H1" s="349"/>
      <c r="I1" s="349"/>
      <c r="J1" s="349"/>
      <c r="K1" s="349"/>
      <c r="L1" s="349"/>
      <c r="M1" s="349"/>
      <c r="N1" s="349"/>
      <c r="O1" s="349"/>
      <c r="P1" s="349"/>
      <c r="Q1" s="349"/>
      <c r="R1" s="349"/>
      <c r="S1" s="349"/>
      <c r="T1" s="349"/>
      <c r="U1" s="349"/>
    </row>
    <row r="2" spans="2:21" ht="22.5" customHeight="1" thickBot="1">
      <c r="B2" s="941" t="s">
        <v>468</v>
      </c>
      <c r="C2" s="941"/>
      <c r="D2" s="941"/>
      <c r="E2" s="941"/>
      <c r="F2" s="941"/>
      <c r="G2" s="941"/>
      <c r="H2" s="941"/>
      <c r="I2" s="941"/>
      <c r="J2" s="941"/>
      <c r="K2" s="941"/>
      <c r="L2" s="941"/>
      <c r="M2" s="941"/>
      <c r="N2" s="941"/>
      <c r="O2" s="941"/>
      <c r="P2" s="941"/>
      <c r="Q2" s="941"/>
      <c r="R2" s="941"/>
      <c r="S2" s="941"/>
      <c r="T2" s="941"/>
      <c r="U2" s="941"/>
    </row>
    <row r="3" spans="2:21" ht="16.149999999999999" customHeight="1">
      <c r="B3" s="942" t="s">
        <v>469</v>
      </c>
      <c r="C3" s="943"/>
      <c r="D3" s="943"/>
      <c r="E3" s="943"/>
      <c r="F3" s="943"/>
      <c r="G3" s="943"/>
      <c r="H3" s="944"/>
      <c r="I3" s="945"/>
      <c r="J3" s="943"/>
      <c r="K3" s="943"/>
      <c r="L3" s="943"/>
      <c r="M3" s="943"/>
      <c r="N3" s="943"/>
      <c r="O3" s="943"/>
      <c r="P3" s="943"/>
      <c r="Q3" s="943"/>
      <c r="R3" s="943"/>
      <c r="S3" s="943"/>
      <c r="T3" s="943"/>
      <c r="U3" s="946"/>
    </row>
    <row r="4" spans="2:21" ht="21.4" customHeight="1">
      <c r="B4" s="947" t="s">
        <v>470</v>
      </c>
      <c r="C4" s="948"/>
      <c r="D4" s="949"/>
      <c r="E4" s="950"/>
      <c r="F4" s="950"/>
      <c r="G4" s="950"/>
      <c r="H4" s="950"/>
      <c r="I4" s="950"/>
      <c r="J4" s="950"/>
      <c r="K4" s="951"/>
      <c r="L4" s="952" t="s">
        <v>471</v>
      </c>
      <c r="M4" s="953"/>
      <c r="N4" s="954"/>
      <c r="O4" s="958"/>
      <c r="P4" s="953"/>
      <c r="Q4" s="953" t="s">
        <v>177</v>
      </c>
      <c r="R4" s="953"/>
      <c r="S4" s="953" t="s">
        <v>472</v>
      </c>
      <c r="T4" s="953"/>
      <c r="U4" s="960" t="s">
        <v>179</v>
      </c>
    </row>
    <row r="5" spans="2:21" ht="27.6" customHeight="1">
      <c r="B5" s="962" t="s">
        <v>473</v>
      </c>
      <c r="C5" s="963"/>
      <c r="D5" s="964"/>
      <c r="E5" s="965"/>
      <c r="F5" s="965"/>
      <c r="G5" s="965"/>
      <c r="H5" s="965"/>
      <c r="I5" s="965"/>
      <c r="J5" s="965"/>
      <c r="K5" s="966"/>
      <c r="L5" s="955"/>
      <c r="M5" s="956"/>
      <c r="N5" s="957"/>
      <c r="O5" s="959"/>
      <c r="P5" s="956"/>
      <c r="Q5" s="956"/>
      <c r="R5" s="956"/>
      <c r="S5" s="956"/>
      <c r="T5" s="956"/>
      <c r="U5" s="961"/>
    </row>
    <row r="6" spans="2:21" ht="16.149999999999999" customHeight="1">
      <c r="B6" s="938" t="s">
        <v>474</v>
      </c>
      <c r="C6" s="939"/>
      <c r="D6" s="939"/>
      <c r="E6" s="939"/>
      <c r="F6" s="939"/>
      <c r="G6" s="939"/>
      <c r="H6" s="939"/>
      <c r="I6" s="939"/>
      <c r="J6" s="939"/>
      <c r="K6" s="939"/>
      <c r="L6" s="939"/>
      <c r="M6" s="939"/>
      <c r="N6" s="939"/>
      <c r="O6" s="939"/>
      <c r="P6" s="939"/>
      <c r="Q6" s="939"/>
      <c r="R6" s="939"/>
      <c r="S6" s="939"/>
      <c r="T6" s="939"/>
      <c r="U6" s="940"/>
    </row>
    <row r="7" spans="2:21" ht="16.149999999999999" customHeight="1">
      <c r="B7" s="967" t="s">
        <v>475</v>
      </c>
      <c r="C7" s="968"/>
      <c r="D7" s="968"/>
      <c r="E7" s="350" t="s">
        <v>476</v>
      </c>
      <c r="F7" s="968" t="s">
        <v>475</v>
      </c>
      <c r="G7" s="968"/>
      <c r="H7" s="968"/>
      <c r="I7" s="939" t="s">
        <v>477</v>
      </c>
      <c r="J7" s="939"/>
      <c r="K7" s="939"/>
      <c r="L7" s="939"/>
      <c r="M7" s="939"/>
      <c r="N7" s="939"/>
      <c r="O7" s="939"/>
      <c r="P7" s="939" t="s">
        <v>478</v>
      </c>
      <c r="Q7" s="939"/>
      <c r="R7" s="939"/>
      <c r="S7" s="939"/>
      <c r="T7" s="939"/>
      <c r="U7" s="940"/>
    </row>
    <row r="8" spans="2:21" ht="15.75" customHeight="1">
      <c r="B8" s="969"/>
      <c r="C8" s="950"/>
      <c r="D8" s="950"/>
      <c r="E8" s="351"/>
      <c r="F8" s="950"/>
      <c r="G8" s="950"/>
      <c r="H8" s="951"/>
      <c r="I8" s="970"/>
      <c r="J8" s="970"/>
      <c r="K8" s="970"/>
      <c r="L8" s="970"/>
      <c r="M8" s="970"/>
      <c r="N8" s="970"/>
      <c r="O8" s="970"/>
      <c r="P8" s="970"/>
      <c r="Q8" s="970"/>
      <c r="R8" s="970"/>
      <c r="S8" s="970"/>
      <c r="T8" s="970"/>
      <c r="U8" s="971"/>
    </row>
    <row r="9" spans="2:21" ht="15.75" customHeight="1">
      <c r="B9" s="972"/>
      <c r="C9" s="973"/>
      <c r="D9" s="973"/>
      <c r="E9" s="352"/>
      <c r="F9" s="973"/>
      <c r="G9" s="973"/>
      <c r="H9" s="974"/>
      <c r="I9" s="975"/>
      <c r="J9" s="975"/>
      <c r="K9" s="975"/>
      <c r="L9" s="975"/>
      <c r="M9" s="975"/>
      <c r="N9" s="975"/>
      <c r="O9" s="975"/>
      <c r="P9" s="975"/>
      <c r="Q9" s="975"/>
      <c r="R9" s="975"/>
      <c r="S9" s="975"/>
      <c r="T9" s="975"/>
      <c r="U9" s="976"/>
    </row>
    <row r="10" spans="2:21" ht="15.75" customHeight="1">
      <c r="B10" s="972"/>
      <c r="C10" s="973"/>
      <c r="D10" s="973"/>
      <c r="E10" s="352"/>
      <c r="F10" s="973"/>
      <c r="G10" s="973"/>
      <c r="H10" s="974"/>
      <c r="I10" s="975"/>
      <c r="J10" s="975"/>
      <c r="K10" s="975"/>
      <c r="L10" s="975"/>
      <c r="M10" s="975"/>
      <c r="N10" s="975"/>
      <c r="O10" s="975"/>
      <c r="P10" s="975"/>
      <c r="Q10" s="975"/>
      <c r="R10" s="975"/>
      <c r="S10" s="975"/>
      <c r="T10" s="975"/>
      <c r="U10" s="976"/>
    </row>
    <row r="11" spans="2:21" ht="15.75" customHeight="1">
      <c r="B11" s="972"/>
      <c r="C11" s="973"/>
      <c r="D11" s="973"/>
      <c r="E11" s="352"/>
      <c r="F11" s="973"/>
      <c r="G11" s="973"/>
      <c r="H11" s="974"/>
      <c r="I11" s="975"/>
      <c r="J11" s="975"/>
      <c r="K11" s="975"/>
      <c r="L11" s="975"/>
      <c r="M11" s="975"/>
      <c r="N11" s="975"/>
      <c r="O11" s="975"/>
      <c r="P11" s="975"/>
      <c r="Q11" s="975"/>
      <c r="R11" s="975"/>
      <c r="S11" s="975"/>
      <c r="T11" s="975"/>
      <c r="U11" s="976"/>
    </row>
    <row r="12" spans="2:21" ht="15.75" customHeight="1">
      <c r="B12" s="972"/>
      <c r="C12" s="973"/>
      <c r="D12" s="973"/>
      <c r="E12" s="352"/>
      <c r="F12" s="973"/>
      <c r="G12" s="973"/>
      <c r="H12" s="974"/>
      <c r="I12" s="975"/>
      <c r="J12" s="975"/>
      <c r="K12" s="975"/>
      <c r="L12" s="975"/>
      <c r="M12" s="975"/>
      <c r="N12" s="975"/>
      <c r="O12" s="975"/>
      <c r="P12" s="975"/>
      <c r="Q12" s="975"/>
      <c r="R12" s="975"/>
      <c r="S12" s="975"/>
      <c r="T12" s="975"/>
      <c r="U12" s="976"/>
    </row>
    <row r="13" spans="2:21" ht="15.75" customHeight="1">
      <c r="B13" s="972"/>
      <c r="C13" s="973"/>
      <c r="D13" s="973"/>
      <c r="E13" s="352"/>
      <c r="F13" s="973"/>
      <c r="G13" s="973"/>
      <c r="H13" s="974"/>
      <c r="I13" s="975"/>
      <c r="J13" s="975"/>
      <c r="K13" s="975"/>
      <c r="L13" s="975"/>
      <c r="M13" s="975"/>
      <c r="N13" s="975"/>
      <c r="O13" s="975"/>
      <c r="P13" s="975"/>
      <c r="Q13" s="975"/>
      <c r="R13" s="975"/>
      <c r="S13" s="975"/>
      <c r="T13" s="975"/>
      <c r="U13" s="976"/>
    </row>
    <row r="14" spans="2:21" ht="15.75" customHeight="1">
      <c r="B14" s="972"/>
      <c r="C14" s="973"/>
      <c r="D14" s="973"/>
      <c r="E14" s="352"/>
      <c r="F14" s="973"/>
      <c r="G14" s="973"/>
      <c r="H14" s="974"/>
      <c r="I14" s="975"/>
      <c r="J14" s="975"/>
      <c r="K14" s="975"/>
      <c r="L14" s="975"/>
      <c r="M14" s="975"/>
      <c r="N14" s="975"/>
      <c r="O14" s="975"/>
      <c r="P14" s="975"/>
      <c r="Q14" s="975"/>
      <c r="R14" s="975"/>
      <c r="S14" s="975"/>
      <c r="T14" s="975"/>
      <c r="U14" s="976"/>
    </row>
    <row r="15" spans="2:21" ht="15.75" customHeight="1">
      <c r="B15" s="972"/>
      <c r="C15" s="973"/>
      <c r="D15" s="973"/>
      <c r="E15" s="352"/>
      <c r="F15" s="973"/>
      <c r="G15" s="973"/>
      <c r="H15" s="974"/>
      <c r="I15" s="975"/>
      <c r="J15" s="975"/>
      <c r="K15" s="975"/>
      <c r="L15" s="975"/>
      <c r="M15" s="975"/>
      <c r="N15" s="975"/>
      <c r="O15" s="975"/>
      <c r="P15" s="975"/>
      <c r="Q15" s="975"/>
      <c r="R15" s="975"/>
      <c r="S15" s="975"/>
      <c r="T15" s="975"/>
      <c r="U15" s="976"/>
    </row>
    <row r="16" spans="2:21" ht="15.75" customHeight="1">
      <c r="B16" s="972"/>
      <c r="C16" s="973"/>
      <c r="D16" s="973"/>
      <c r="E16" s="352"/>
      <c r="F16" s="973"/>
      <c r="G16" s="973"/>
      <c r="H16" s="974"/>
      <c r="I16" s="975"/>
      <c r="J16" s="975"/>
      <c r="K16" s="975"/>
      <c r="L16" s="975"/>
      <c r="M16" s="975"/>
      <c r="N16" s="975"/>
      <c r="O16" s="975"/>
      <c r="P16" s="975"/>
      <c r="Q16" s="975"/>
      <c r="R16" s="975"/>
      <c r="S16" s="975"/>
      <c r="T16" s="975"/>
      <c r="U16" s="976"/>
    </row>
    <row r="17" spans="2:21" ht="15.75" customHeight="1">
      <c r="B17" s="972"/>
      <c r="C17" s="973"/>
      <c r="D17" s="973"/>
      <c r="E17" s="352"/>
      <c r="F17" s="973"/>
      <c r="G17" s="973"/>
      <c r="H17" s="974"/>
      <c r="I17" s="975"/>
      <c r="J17" s="975"/>
      <c r="K17" s="975"/>
      <c r="L17" s="975"/>
      <c r="M17" s="975"/>
      <c r="N17" s="975"/>
      <c r="O17" s="975"/>
      <c r="P17" s="975"/>
      <c r="Q17" s="975"/>
      <c r="R17" s="975"/>
      <c r="S17" s="975"/>
      <c r="T17" s="975"/>
      <c r="U17" s="976"/>
    </row>
    <row r="18" spans="2:21" ht="15.75" customHeight="1">
      <c r="B18" s="972"/>
      <c r="C18" s="973"/>
      <c r="D18" s="973"/>
      <c r="E18" s="352"/>
      <c r="F18" s="973"/>
      <c r="G18" s="973"/>
      <c r="H18" s="974"/>
      <c r="I18" s="975"/>
      <c r="J18" s="975"/>
      <c r="K18" s="975"/>
      <c r="L18" s="975"/>
      <c r="M18" s="975"/>
      <c r="N18" s="975"/>
      <c r="O18" s="975"/>
      <c r="P18" s="975"/>
      <c r="Q18" s="975"/>
      <c r="R18" s="975"/>
      <c r="S18" s="975"/>
      <c r="T18" s="975"/>
      <c r="U18" s="976"/>
    </row>
    <row r="19" spans="2:21" ht="15.75" customHeight="1">
      <c r="B19" s="972"/>
      <c r="C19" s="973"/>
      <c r="D19" s="973"/>
      <c r="E19" s="352"/>
      <c r="F19" s="973"/>
      <c r="G19" s="973"/>
      <c r="H19" s="974"/>
      <c r="I19" s="975"/>
      <c r="J19" s="975"/>
      <c r="K19" s="975"/>
      <c r="L19" s="975"/>
      <c r="M19" s="975"/>
      <c r="N19" s="975"/>
      <c r="O19" s="975"/>
      <c r="P19" s="975"/>
      <c r="Q19" s="975"/>
      <c r="R19" s="975"/>
      <c r="S19" s="975"/>
      <c r="T19" s="975"/>
      <c r="U19" s="976"/>
    </row>
    <row r="20" spans="2:21" ht="15.75" customHeight="1">
      <c r="B20" s="972"/>
      <c r="C20" s="973"/>
      <c r="D20" s="973"/>
      <c r="E20" s="352"/>
      <c r="F20" s="973"/>
      <c r="G20" s="973"/>
      <c r="H20" s="974"/>
      <c r="I20" s="975"/>
      <c r="J20" s="975"/>
      <c r="K20" s="975"/>
      <c r="L20" s="975"/>
      <c r="M20" s="975"/>
      <c r="N20" s="975"/>
      <c r="O20" s="975"/>
      <c r="P20" s="975"/>
      <c r="Q20" s="975"/>
      <c r="R20" s="975"/>
      <c r="S20" s="975"/>
      <c r="T20" s="975"/>
      <c r="U20" s="976"/>
    </row>
    <row r="21" spans="2:21" ht="15.75" customHeight="1">
      <c r="B21" s="979"/>
      <c r="C21" s="965"/>
      <c r="D21" s="965"/>
      <c r="E21" s="353"/>
      <c r="F21" s="965"/>
      <c r="G21" s="965"/>
      <c r="H21" s="966"/>
      <c r="I21" s="980"/>
      <c r="J21" s="980"/>
      <c r="K21" s="980"/>
      <c r="L21" s="980"/>
      <c r="M21" s="980"/>
      <c r="N21" s="980"/>
      <c r="O21" s="980"/>
      <c r="P21" s="980"/>
      <c r="Q21" s="980"/>
      <c r="R21" s="980"/>
      <c r="S21" s="980"/>
      <c r="T21" s="980"/>
      <c r="U21" s="981"/>
    </row>
    <row r="22" spans="2:21" ht="36" customHeight="1" thickBot="1">
      <c r="B22" s="982" t="s">
        <v>479</v>
      </c>
      <c r="C22" s="983"/>
      <c r="D22" s="983"/>
      <c r="E22" s="983"/>
      <c r="F22" s="983"/>
      <c r="G22" s="983"/>
      <c r="H22" s="983"/>
      <c r="I22" s="983"/>
      <c r="J22" s="983"/>
      <c r="K22" s="983"/>
      <c r="L22" s="983"/>
      <c r="M22" s="983"/>
      <c r="N22" s="983"/>
      <c r="O22" s="983"/>
      <c r="P22" s="983"/>
      <c r="Q22" s="983"/>
      <c r="R22" s="983"/>
      <c r="S22" s="983"/>
      <c r="T22" s="983"/>
      <c r="U22" s="984"/>
    </row>
    <row r="24" spans="2:21" ht="16.899999999999999" customHeight="1">
      <c r="B24" s="977" t="s">
        <v>37</v>
      </c>
      <c r="C24" s="978" t="s">
        <v>480</v>
      </c>
      <c r="D24" s="978"/>
      <c r="E24" s="978"/>
      <c r="F24" s="978"/>
      <c r="G24" s="978"/>
      <c r="H24" s="978"/>
      <c r="I24" s="978"/>
      <c r="J24" s="978"/>
      <c r="K24" s="978"/>
      <c r="L24" s="978"/>
      <c r="M24" s="978"/>
      <c r="N24" s="978"/>
      <c r="O24" s="978"/>
      <c r="P24" s="978"/>
      <c r="Q24" s="978"/>
      <c r="R24" s="978"/>
      <c r="S24" s="978"/>
      <c r="T24" s="978"/>
      <c r="U24" s="978"/>
    </row>
    <row r="25" spans="2:21" ht="16.899999999999999" customHeight="1">
      <c r="B25" s="977"/>
      <c r="C25" s="978"/>
      <c r="D25" s="978"/>
      <c r="E25" s="978"/>
      <c r="F25" s="978"/>
      <c r="G25" s="978"/>
      <c r="H25" s="978"/>
      <c r="I25" s="978"/>
      <c r="J25" s="978"/>
      <c r="K25" s="978"/>
      <c r="L25" s="978"/>
      <c r="M25" s="978"/>
      <c r="N25" s="978"/>
      <c r="O25" s="978"/>
      <c r="P25" s="978"/>
      <c r="Q25" s="978"/>
      <c r="R25" s="978"/>
      <c r="S25" s="978"/>
      <c r="T25" s="978"/>
      <c r="U25" s="978"/>
    </row>
    <row r="26" spans="2:21" ht="16.899999999999999" customHeight="1">
      <c r="B26" s="977"/>
      <c r="C26" s="978"/>
      <c r="D26" s="978"/>
      <c r="E26" s="978"/>
      <c r="F26" s="978"/>
      <c r="G26" s="978"/>
      <c r="H26" s="978"/>
      <c r="I26" s="978"/>
      <c r="J26" s="978"/>
      <c r="K26" s="978"/>
      <c r="L26" s="978"/>
      <c r="M26" s="978"/>
      <c r="N26" s="978"/>
      <c r="O26" s="978"/>
      <c r="P26" s="978"/>
      <c r="Q26" s="978"/>
      <c r="R26" s="978"/>
      <c r="S26" s="978"/>
      <c r="T26" s="978"/>
      <c r="U26" s="978"/>
    </row>
    <row r="27" spans="2:21">
      <c r="B27" s="977"/>
      <c r="C27" s="978"/>
      <c r="D27" s="978"/>
      <c r="E27" s="978"/>
      <c r="F27" s="978"/>
      <c r="G27" s="978"/>
      <c r="H27" s="978"/>
      <c r="I27" s="978"/>
      <c r="J27" s="978"/>
      <c r="K27" s="978"/>
      <c r="L27" s="978"/>
      <c r="M27" s="978"/>
      <c r="N27" s="978"/>
      <c r="O27" s="978"/>
      <c r="P27" s="978"/>
      <c r="Q27" s="978"/>
      <c r="R27" s="978"/>
      <c r="S27" s="978"/>
      <c r="T27" s="978"/>
      <c r="U27" s="978"/>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5"/>
  <printOptions horizontalCentered="1"/>
  <pageMargins left="0.7" right="0.7" top="0.75" bottom="0.75" header="0.3" footer="0.3"/>
  <pageSetup paperSize="9" scale="8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1377"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01378"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356"/>
    <col min="3" max="3" width="13" style="356" customWidth="1"/>
    <col min="4" max="4" width="15.625" style="356" customWidth="1"/>
    <col min="5" max="8" width="10.625" style="356" customWidth="1"/>
    <col min="9" max="9" width="9" style="356"/>
    <col min="10" max="12" width="5.625" style="356" customWidth="1"/>
    <col min="13" max="16384" width="9" style="356"/>
  </cols>
  <sheetData>
    <row r="1" spans="2:13">
      <c r="B1" s="355" t="s">
        <v>481</v>
      </c>
    </row>
    <row r="2" spans="2:13" ht="18" customHeight="1">
      <c r="B2" s="356" t="s">
        <v>162</v>
      </c>
    </row>
    <row r="3" spans="2:13" ht="25.5" customHeight="1">
      <c r="B3" s="996" t="s">
        <v>482</v>
      </c>
      <c r="C3" s="996"/>
      <c r="D3" s="996"/>
      <c r="E3" s="996"/>
      <c r="F3" s="996"/>
      <c r="G3" s="996"/>
      <c r="H3" s="996"/>
    </row>
    <row r="4" spans="2:13" ht="14.25" thickBot="1"/>
    <row r="5" spans="2:13" ht="28.5" customHeight="1">
      <c r="B5" s="357"/>
      <c r="C5" s="358"/>
      <c r="D5" s="358"/>
      <c r="E5" s="358"/>
      <c r="F5" s="358"/>
      <c r="G5" s="358"/>
      <c r="H5" s="358"/>
      <c r="I5" s="358"/>
      <c r="J5" s="358"/>
      <c r="K5" s="358"/>
      <c r="L5" s="358"/>
      <c r="M5" s="359"/>
    </row>
    <row r="6" spans="2:13" ht="22.5" customHeight="1">
      <c r="B6" s="360"/>
      <c r="C6" s="361"/>
      <c r="D6" s="362"/>
      <c r="E6" s="361"/>
      <c r="F6" s="363"/>
      <c r="G6" s="987"/>
      <c r="H6" s="989"/>
      <c r="I6" s="996" t="s">
        <v>483</v>
      </c>
      <c r="J6" s="996"/>
      <c r="K6" s="996"/>
      <c r="L6" s="996"/>
      <c r="M6" s="364"/>
    </row>
    <row r="7" spans="2:13" ht="22.5" customHeight="1">
      <c r="B7" s="360"/>
      <c r="C7" s="365"/>
      <c r="D7" s="366" t="s">
        <v>484</v>
      </c>
      <c r="E7" s="365" t="s">
        <v>485</v>
      </c>
      <c r="F7" s="367" t="s">
        <v>486</v>
      </c>
      <c r="G7" s="994" t="s">
        <v>487</v>
      </c>
      <c r="H7" s="995"/>
      <c r="I7" s="367"/>
      <c r="J7" s="367"/>
      <c r="K7" s="367"/>
      <c r="L7" s="368"/>
      <c r="M7" s="364"/>
    </row>
    <row r="8" spans="2:13" ht="22.5" customHeight="1">
      <c r="B8" s="360"/>
      <c r="C8" s="365"/>
      <c r="D8" s="366" t="s">
        <v>488</v>
      </c>
      <c r="E8" s="365" t="s">
        <v>489</v>
      </c>
      <c r="F8" s="367" t="s">
        <v>489</v>
      </c>
      <c r="G8" s="994" t="s">
        <v>490</v>
      </c>
      <c r="H8" s="995"/>
      <c r="I8" s="367"/>
      <c r="J8" s="367"/>
      <c r="K8" s="367"/>
      <c r="L8" s="369"/>
      <c r="M8" s="364"/>
    </row>
    <row r="9" spans="2:13" ht="22.5" customHeight="1">
      <c r="B9" s="360"/>
      <c r="C9" s="365"/>
      <c r="D9" s="370"/>
      <c r="E9" s="371"/>
      <c r="F9" s="372"/>
      <c r="G9" s="985"/>
      <c r="H9" s="986"/>
      <c r="I9" s="367"/>
      <c r="J9" s="367"/>
      <c r="K9" s="367" t="s">
        <v>491</v>
      </c>
      <c r="L9" s="367"/>
      <c r="M9" s="364"/>
    </row>
    <row r="10" spans="2:13" ht="22.5" customHeight="1">
      <c r="B10" s="360"/>
      <c r="C10" s="366"/>
      <c r="D10" s="369"/>
      <c r="E10" s="367"/>
      <c r="F10" s="367"/>
      <c r="G10" s="367"/>
      <c r="H10" s="367"/>
      <c r="I10" s="367"/>
      <c r="J10" s="367"/>
      <c r="K10" s="367"/>
      <c r="L10" s="369"/>
      <c r="M10" s="364"/>
    </row>
    <row r="11" spans="2:13" ht="22.5" customHeight="1">
      <c r="B11" s="360"/>
      <c r="C11" s="366" t="s">
        <v>492</v>
      </c>
      <c r="D11" s="369"/>
      <c r="E11" s="367"/>
      <c r="F11" s="367"/>
      <c r="G11" s="367"/>
      <c r="H11" s="367"/>
      <c r="I11" s="367"/>
      <c r="J11" s="367"/>
      <c r="K11" s="367"/>
      <c r="L11" s="373"/>
      <c r="M11" s="364"/>
    </row>
    <row r="12" spans="2:13" ht="22.5" customHeight="1">
      <c r="B12" s="360"/>
      <c r="C12" s="366" t="s">
        <v>493</v>
      </c>
      <c r="D12" s="369"/>
      <c r="E12" s="362"/>
      <c r="F12" s="363"/>
      <c r="G12" s="368"/>
      <c r="H12" s="361"/>
      <c r="I12" s="367"/>
      <c r="J12" s="987"/>
      <c r="K12" s="988"/>
      <c r="L12" s="989"/>
      <c r="M12" s="364"/>
    </row>
    <row r="13" spans="2:13" ht="22.5" customHeight="1">
      <c r="B13" s="360"/>
      <c r="C13" s="366"/>
      <c r="D13" s="369"/>
      <c r="E13" s="366"/>
      <c r="F13" s="367" t="s">
        <v>494</v>
      </c>
      <c r="G13" s="369"/>
      <c r="H13" s="365" t="s">
        <v>495</v>
      </c>
      <c r="I13" s="367"/>
      <c r="J13" s="990" t="s">
        <v>496</v>
      </c>
      <c r="K13" s="991"/>
      <c r="L13" s="992"/>
      <c r="M13" s="364"/>
    </row>
    <row r="14" spans="2:13" ht="22.5" customHeight="1">
      <c r="B14" s="360"/>
      <c r="C14" s="366"/>
      <c r="D14" s="369"/>
      <c r="E14" s="366"/>
      <c r="F14" s="367"/>
      <c r="G14" s="369"/>
      <c r="H14" s="365" t="s">
        <v>489</v>
      </c>
      <c r="I14" s="367"/>
      <c r="J14" s="990"/>
      <c r="K14" s="991"/>
      <c r="L14" s="992"/>
      <c r="M14" s="364"/>
    </row>
    <row r="15" spans="2:13" ht="22.5" customHeight="1">
      <c r="B15" s="360"/>
      <c r="C15" s="370"/>
      <c r="D15" s="373"/>
      <c r="E15" s="370"/>
      <c r="F15" s="372"/>
      <c r="G15" s="373"/>
      <c r="H15" s="371"/>
      <c r="I15" s="371"/>
      <c r="J15" s="985"/>
      <c r="K15" s="993"/>
      <c r="L15" s="986"/>
      <c r="M15" s="364"/>
    </row>
    <row r="16" spans="2:13" ht="71.25" customHeight="1" thickBot="1">
      <c r="B16" s="374"/>
      <c r="C16" s="375"/>
      <c r="D16" s="375"/>
      <c r="E16" s="375"/>
      <c r="F16" s="375"/>
      <c r="G16" s="375"/>
      <c r="H16" s="375"/>
      <c r="I16" s="375"/>
      <c r="J16" s="375"/>
      <c r="K16" s="375"/>
      <c r="L16" s="375"/>
      <c r="M16" s="376"/>
    </row>
    <row r="17" spans="2:3" ht="22.5" customHeight="1">
      <c r="B17" s="377" t="s">
        <v>497</v>
      </c>
      <c r="C17" s="356" t="s">
        <v>498</v>
      </c>
    </row>
    <row r="18" spans="2:3" ht="22.5" customHeight="1">
      <c r="B18" s="356">
        <v>2</v>
      </c>
      <c r="C18" s="356" t="s">
        <v>499</v>
      </c>
    </row>
    <row r="19" spans="2:3" ht="22.5" customHeight="1">
      <c r="B19" s="356">
        <v>3</v>
      </c>
      <c r="C19" s="356" t="s">
        <v>500</v>
      </c>
    </row>
  </sheetData>
  <mergeCells count="11">
    <mergeCell ref="G8:H8"/>
    <mergeCell ref="B3:D3"/>
    <mergeCell ref="E3:H3"/>
    <mergeCell ref="G6:H6"/>
    <mergeCell ref="I6:L6"/>
    <mergeCell ref="G7:H7"/>
    <mergeCell ref="G9:H9"/>
    <mergeCell ref="J12:L12"/>
    <mergeCell ref="J13:L13"/>
    <mergeCell ref="J14:L14"/>
    <mergeCell ref="J15:L15"/>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cols>
    <col min="1" max="20" width="4.375" style="378" customWidth="1"/>
    <col min="21" max="16384" width="6.625" style="378"/>
  </cols>
  <sheetData>
    <row r="1" spans="1:20" ht="17.649999999999999" customHeight="1">
      <c r="A1" s="997" t="s">
        <v>501</v>
      </c>
      <c r="B1" s="997"/>
      <c r="C1" s="997"/>
      <c r="D1" s="997"/>
      <c r="E1" s="997"/>
      <c r="F1" s="997"/>
      <c r="G1" s="997"/>
      <c r="H1" s="997"/>
      <c r="I1" s="997"/>
      <c r="J1" s="997"/>
      <c r="K1" s="997"/>
      <c r="L1" s="997"/>
      <c r="M1" s="997"/>
      <c r="N1" s="997"/>
      <c r="O1" s="997"/>
      <c r="P1" s="997"/>
      <c r="Q1" s="997"/>
      <c r="R1" s="997"/>
      <c r="S1" s="997"/>
      <c r="T1" s="997"/>
    </row>
    <row r="2" spans="1:20" ht="19.149999999999999" customHeight="1">
      <c r="A2" s="998" t="s">
        <v>502</v>
      </c>
      <c r="B2" s="998"/>
      <c r="C2" s="998"/>
      <c r="D2" s="998"/>
      <c r="E2" s="998"/>
      <c r="F2" s="998"/>
      <c r="G2" s="998"/>
      <c r="H2" s="998"/>
      <c r="I2" s="998"/>
      <c r="J2" s="998"/>
      <c r="K2" s="998"/>
      <c r="L2" s="998"/>
      <c r="M2" s="998"/>
      <c r="N2" s="998"/>
      <c r="O2" s="998"/>
      <c r="P2" s="998"/>
      <c r="Q2" s="998"/>
      <c r="R2" s="998"/>
      <c r="S2" s="998"/>
      <c r="T2" s="998"/>
    </row>
    <row r="3" spans="1:20" ht="16.899999999999999" customHeight="1">
      <c r="A3" s="354"/>
      <c r="B3" s="354"/>
      <c r="C3" s="354"/>
      <c r="D3" s="354"/>
      <c r="E3" s="354"/>
      <c r="F3" s="354"/>
      <c r="G3" s="354"/>
      <c r="H3" s="354"/>
      <c r="I3" s="354"/>
      <c r="J3" s="379" t="s">
        <v>503</v>
      </c>
      <c r="K3" s="999"/>
      <c r="L3" s="999"/>
      <c r="M3" s="999"/>
      <c r="N3" s="999"/>
      <c r="O3" s="999"/>
      <c r="P3" s="999"/>
      <c r="Q3" s="999"/>
      <c r="R3" s="999"/>
      <c r="S3" s="999"/>
      <c r="T3" s="354" t="s">
        <v>11</v>
      </c>
    </row>
    <row r="4" spans="1:20" ht="16.899999999999999" customHeight="1">
      <c r="A4" s="354"/>
      <c r="B4" s="354"/>
      <c r="C4" s="354"/>
      <c r="D4" s="354"/>
      <c r="E4" s="354"/>
      <c r="F4" s="354"/>
      <c r="G4" s="354"/>
      <c r="H4" s="354"/>
      <c r="I4" s="354"/>
      <c r="J4" s="379" t="s">
        <v>504</v>
      </c>
      <c r="K4" s="999"/>
      <c r="L4" s="999"/>
      <c r="M4" s="999"/>
      <c r="N4" s="999"/>
      <c r="O4" s="999"/>
      <c r="P4" s="999"/>
      <c r="Q4" s="999"/>
      <c r="R4" s="999"/>
      <c r="S4" s="999"/>
      <c r="T4" s="354" t="s">
        <v>11</v>
      </c>
    </row>
    <row r="5" spans="1:20" ht="16.899999999999999" customHeight="1" thickBot="1">
      <c r="A5" s="354"/>
      <c r="B5" s="354"/>
      <c r="C5" s="354"/>
      <c r="D5" s="354"/>
      <c r="E5" s="354"/>
      <c r="F5" s="354"/>
      <c r="G5" s="354"/>
      <c r="H5" s="354"/>
      <c r="I5" s="354"/>
      <c r="J5" s="354"/>
      <c r="K5" s="354"/>
      <c r="L5" s="354"/>
      <c r="M5" s="354"/>
      <c r="N5" s="354"/>
      <c r="O5" s="354"/>
      <c r="P5" s="354"/>
      <c r="Q5" s="354"/>
      <c r="R5" s="354"/>
      <c r="S5" s="354"/>
      <c r="T5" s="354"/>
    </row>
    <row r="6" spans="1:20" ht="33.75" customHeight="1">
      <c r="A6" s="1000" t="s">
        <v>505</v>
      </c>
      <c r="B6" s="1001"/>
      <c r="C6" s="1002" t="s">
        <v>506</v>
      </c>
      <c r="D6" s="1002"/>
      <c r="E6" s="1002"/>
      <c r="F6" s="1002"/>
      <c r="G6" s="1002"/>
      <c r="H6" s="1002"/>
      <c r="I6" s="1002" t="s">
        <v>507</v>
      </c>
      <c r="J6" s="1002"/>
      <c r="K6" s="1002"/>
      <c r="L6" s="1002"/>
      <c r="M6" s="1002"/>
      <c r="N6" s="1002"/>
      <c r="O6" s="1002"/>
      <c r="P6" s="1002"/>
      <c r="Q6" s="1002"/>
      <c r="R6" s="1002"/>
      <c r="S6" s="1002"/>
      <c r="T6" s="1003"/>
    </row>
    <row r="7" spans="1:20" s="354" customFormat="1" ht="24.75" customHeight="1">
      <c r="A7" s="1004"/>
      <c r="B7" s="1005"/>
      <c r="C7" s="1006" t="s">
        <v>508</v>
      </c>
      <c r="D7" s="1007"/>
      <c r="E7" s="1007"/>
      <c r="F7" s="1007"/>
      <c r="G7" s="1007"/>
      <c r="H7" s="1008"/>
      <c r="I7" s="1006"/>
      <c r="J7" s="1007"/>
      <c r="K7" s="1007"/>
      <c r="L7" s="1007"/>
      <c r="M7" s="1007"/>
      <c r="N7" s="1007"/>
      <c r="O7" s="1007"/>
      <c r="P7" s="1007"/>
      <c r="Q7" s="1007"/>
      <c r="R7" s="1007"/>
      <c r="S7" s="1007"/>
      <c r="T7" s="1009"/>
    </row>
    <row r="8" spans="1:20" s="354" customFormat="1" ht="24.75" customHeight="1">
      <c r="A8" s="1004"/>
      <c r="B8" s="1005"/>
      <c r="C8" s="1006"/>
      <c r="D8" s="1007"/>
      <c r="E8" s="1007"/>
      <c r="F8" s="1007"/>
      <c r="G8" s="1007"/>
      <c r="H8" s="1008"/>
      <c r="I8" s="1006"/>
      <c r="J8" s="1007"/>
      <c r="K8" s="1007"/>
      <c r="L8" s="1007"/>
      <c r="M8" s="1007"/>
      <c r="N8" s="1007"/>
      <c r="O8" s="1007"/>
      <c r="P8" s="1007"/>
      <c r="Q8" s="1007"/>
      <c r="R8" s="1007"/>
      <c r="S8" s="1007"/>
      <c r="T8" s="1009"/>
    </row>
    <row r="9" spans="1:20" s="354" customFormat="1" ht="24.75" customHeight="1">
      <c r="A9" s="1004"/>
      <c r="B9" s="1005"/>
      <c r="C9" s="1006"/>
      <c r="D9" s="1007"/>
      <c r="E9" s="1007"/>
      <c r="F9" s="1007"/>
      <c r="G9" s="1007"/>
      <c r="H9" s="1008"/>
      <c r="I9" s="1006"/>
      <c r="J9" s="1007"/>
      <c r="K9" s="1007"/>
      <c r="L9" s="1007"/>
      <c r="M9" s="1007"/>
      <c r="N9" s="1007"/>
      <c r="O9" s="1007"/>
      <c r="P9" s="1007"/>
      <c r="Q9" s="1007"/>
      <c r="R9" s="1007"/>
      <c r="S9" s="1007"/>
      <c r="T9" s="1009"/>
    </row>
    <row r="10" spans="1:20" s="354" customFormat="1" ht="24.75" customHeight="1">
      <c r="A10" s="1004"/>
      <c r="B10" s="1005"/>
      <c r="C10" s="1006"/>
      <c r="D10" s="1007"/>
      <c r="E10" s="1007"/>
      <c r="F10" s="1007"/>
      <c r="G10" s="1007"/>
      <c r="H10" s="1008"/>
      <c r="I10" s="1006"/>
      <c r="J10" s="1007"/>
      <c r="K10" s="1007"/>
      <c r="L10" s="1007"/>
      <c r="M10" s="1007"/>
      <c r="N10" s="1007"/>
      <c r="O10" s="1007"/>
      <c r="P10" s="1007"/>
      <c r="Q10" s="1007"/>
      <c r="R10" s="1007"/>
      <c r="S10" s="1007"/>
      <c r="T10" s="1009"/>
    </row>
    <row r="11" spans="1:20" s="354" customFormat="1" ht="24.75" customHeight="1">
      <c r="A11" s="1004"/>
      <c r="B11" s="1005"/>
      <c r="C11" s="1006"/>
      <c r="D11" s="1007"/>
      <c r="E11" s="1007"/>
      <c r="F11" s="1007"/>
      <c r="G11" s="1007"/>
      <c r="H11" s="1008"/>
      <c r="I11" s="1006"/>
      <c r="J11" s="1007"/>
      <c r="K11" s="1007"/>
      <c r="L11" s="1007"/>
      <c r="M11" s="1007"/>
      <c r="N11" s="1007"/>
      <c r="O11" s="1007"/>
      <c r="P11" s="1007"/>
      <c r="Q11" s="1007"/>
      <c r="R11" s="1007"/>
      <c r="S11" s="1007"/>
      <c r="T11" s="1009"/>
    </row>
    <row r="12" spans="1:20" s="354" customFormat="1" ht="24.75" customHeight="1">
      <c r="A12" s="1004"/>
      <c r="B12" s="1005"/>
      <c r="C12" s="1006"/>
      <c r="D12" s="1007"/>
      <c r="E12" s="1007"/>
      <c r="F12" s="1007"/>
      <c r="G12" s="1007"/>
      <c r="H12" s="1008"/>
      <c r="I12" s="1006"/>
      <c r="J12" s="1007"/>
      <c r="K12" s="1007"/>
      <c r="L12" s="1007"/>
      <c r="M12" s="1007"/>
      <c r="N12" s="1007"/>
      <c r="O12" s="1007"/>
      <c r="P12" s="1007"/>
      <c r="Q12" s="1007"/>
      <c r="R12" s="1007"/>
      <c r="S12" s="1007"/>
      <c r="T12" s="1009"/>
    </row>
    <row r="13" spans="1:20" s="354" customFormat="1" ht="24.75" customHeight="1">
      <c r="A13" s="1004"/>
      <c r="B13" s="1005"/>
      <c r="C13" s="1006"/>
      <c r="D13" s="1007"/>
      <c r="E13" s="1007"/>
      <c r="F13" s="1007"/>
      <c r="G13" s="1007"/>
      <c r="H13" s="1008"/>
      <c r="I13" s="1006"/>
      <c r="J13" s="1007"/>
      <c r="K13" s="1007"/>
      <c r="L13" s="1007"/>
      <c r="M13" s="1007"/>
      <c r="N13" s="1007"/>
      <c r="O13" s="1007"/>
      <c r="P13" s="1007"/>
      <c r="Q13" s="1007"/>
      <c r="R13" s="1007"/>
      <c r="S13" s="1007"/>
      <c r="T13" s="1009"/>
    </row>
    <row r="14" spans="1:20" s="354" customFormat="1" ht="24.75" customHeight="1">
      <c r="A14" s="1004"/>
      <c r="B14" s="1005"/>
      <c r="C14" s="1006"/>
      <c r="D14" s="1007"/>
      <c r="E14" s="1007"/>
      <c r="F14" s="1007"/>
      <c r="G14" s="1007"/>
      <c r="H14" s="1008"/>
      <c r="I14" s="1006"/>
      <c r="J14" s="1007"/>
      <c r="K14" s="1007"/>
      <c r="L14" s="1007"/>
      <c r="M14" s="1007"/>
      <c r="N14" s="1007"/>
      <c r="O14" s="1007"/>
      <c r="P14" s="1007"/>
      <c r="Q14" s="1007"/>
      <c r="R14" s="1007"/>
      <c r="S14" s="1007"/>
      <c r="T14" s="1009"/>
    </row>
    <row r="15" spans="1:20" s="354" customFormat="1" ht="24.75" customHeight="1">
      <c r="A15" s="1004"/>
      <c r="B15" s="1005"/>
      <c r="C15" s="1006"/>
      <c r="D15" s="1007"/>
      <c r="E15" s="1007"/>
      <c r="F15" s="1007"/>
      <c r="G15" s="1007"/>
      <c r="H15" s="1008"/>
      <c r="I15" s="1006"/>
      <c r="J15" s="1007"/>
      <c r="K15" s="1007"/>
      <c r="L15" s="1007"/>
      <c r="M15" s="1007"/>
      <c r="N15" s="1007"/>
      <c r="O15" s="1007"/>
      <c r="P15" s="1007"/>
      <c r="Q15" s="1007"/>
      <c r="R15" s="1007"/>
      <c r="S15" s="1007"/>
      <c r="T15" s="1009"/>
    </row>
    <row r="16" spans="1:20" s="354" customFormat="1" ht="24.75" customHeight="1">
      <c r="A16" s="1004"/>
      <c r="B16" s="1005"/>
      <c r="C16" s="1006"/>
      <c r="D16" s="1007"/>
      <c r="E16" s="1007"/>
      <c r="F16" s="1007"/>
      <c r="G16" s="1007"/>
      <c r="H16" s="1008"/>
      <c r="I16" s="1006"/>
      <c r="J16" s="1007"/>
      <c r="K16" s="1007"/>
      <c r="L16" s="1007"/>
      <c r="M16" s="1007"/>
      <c r="N16" s="1007"/>
      <c r="O16" s="1007"/>
      <c r="P16" s="1007"/>
      <c r="Q16" s="1007"/>
      <c r="R16" s="1007"/>
      <c r="S16" s="1007"/>
      <c r="T16" s="1009"/>
    </row>
    <row r="17" spans="1:20" s="354" customFormat="1" ht="24.75" customHeight="1">
      <c r="A17" s="1004"/>
      <c r="B17" s="1005"/>
      <c r="C17" s="1006"/>
      <c r="D17" s="1007"/>
      <c r="E17" s="1007"/>
      <c r="F17" s="1007"/>
      <c r="G17" s="1007"/>
      <c r="H17" s="1008"/>
      <c r="I17" s="1006"/>
      <c r="J17" s="1007"/>
      <c r="K17" s="1007"/>
      <c r="L17" s="1007"/>
      <c r="M17" s="1007"/>
      <c r="N17" s="1007"/>
      <c r="O17" s="1007"/>
      <c r="P17" s="1007"/>
      <c r="Q17" s="1007"/>
      <c r="R17" s="1007"/>
      <c r="S17" s="1007"/>
      <c r="T17" s="1009"/>
    </row>
    <row r="18" spans="1:20" s="354" customFormat="1" ht="24.75" customHeight="1" thickBot="1">
      <c r="A18" s="1012"/>
      <c r="B18" s="1013"/>
      <c r="C18" s="1014"/>
      <c r="D18" s="1015"/>
      <c r="E18" s="1015"/>
      <c r="F18" s="1015"/>
      <c r="G18" s="1015"/>
      <c r="H18" s="1016"/>
      <c r="I18" s="1014"/>
      <c r="J18" s="1015"/>
      <c r="K18" s="1015"/>
      <c r="L18" s="1015"/>
      <c r="M18" s="1015"/>
      <c r="N18" s="1015"/>
      <c r="O18" s="1015"/>
      <c r="P18" s="1015"/>
      <c r="Q18" s="1015"/>
      <c r="R18" s="1015"/>
      <c r="S18" s="1015"/>
      <c r="T18" s="1017"/>
    </row>
    <row r="19" spans="1:20" ht="16.5" customHeight="1">
      <c r="A19" s="354"/>
      <c r="B19" s="354"/>
      <c r="C19" s="354"/>
      <c r="D19" s="354"/>
      <c r="E19" s="354"/>
      <c r="F19" s="354"/>
      <c r="G19" s="354"/>
      <c r="H19" s="354"/>
      <c r="I19" s="354"/>
      <c r="J19" s="354"/>
      <c r="K19" s="354"/>
      <c r="L19" s="354"/>
      <c r="M19" s="354"/>
      <c r="N19" s="354"/>
      <c r="O19" s="354"/>
      <c r="P19" s="354"/>
      <c r="Q19" s="354"/>
      <c r="R19" s="354"/>
      <c r="S19" s="354"/>
      <c r="T19" s="354"/>
    </row>
    <row r="21" spans="1:20" ht="12.75" customHeight="1">
      <c r="A21" s="1010" t="s">
        <v>37</v>
      </c>
      <c r="B21" s="1010"/>
      <c r="C21" s="1011" t="s">
        <v>509</v>
      </c>
      <c r="D21" s="1011"/>
      <c r="E21" s="1011"/>
      <c r="F21" s="1011"/>
      <c r="G21" s="1011"/>
      <c r="H21" s="1011"/>
      <c r="I21" s="1011"/>
      <c r="J21" s="1011"/>
      <c r="K21" s="1011"/>
      <c r="L21" s="1011"/>
      <c r="M21" s="1011"/>
      <c r="N21" s="1011"/>
      <c r="O21" s="1011"/>
      <c r="P21" s="1011"/>
      <c r="Q21" s="1011"/>
      <c r="R21" s="1011"/>
      <c r="S21" s="1011"/>
      <c r="T21" s="1011"/>
    </row>
    <row r="22" spans="1:20">
      <c r="C22" s="1011"/>
      <c r="D22" s="1011"/>
      <c r="E22" s="1011"/>
      <c r="F22" s="1011"/>
      <c r="G22" s="1011"/>
      <c r="H22" s="1011"/>
      <c r="I22" s="1011"/>
      <c r="J22" s="1011"/>
      <c r="K22" s="1011"/>
      <c r="L22" s="1011"/>
      <c r="M22" s="1011"/>
      <c r="N22" s="1011"/>
      <c r="O22" s="1011"/>
      <c r="P22" s="1011"/>
      <c r="Q22" s="1011"/>
      <c r="R22" s="1011"/>
      <c r="S22" s="1011"/>
      <c r="T22" s="1011"/>
    </row>
    <row r="23" spans="1:20">
      <c r="C23" s="1011"/>
      <c r="D23" s="1011"/>
      <c r="E23" s="1011"/>
      <c r="F23" s="1011"/>
      <c r="G23" s="1011"/>
      <c r="H23" s="1011"/>
      <c r="I23" s="1011"/>
      <c r="J23" s="1011"/>
      <c r="K23" s="1011"/>
      <c r="L23" s="1011"/>
      <c r="M23" s="1011"/>
      <c r="N23" s="1011"/>
      <c r="O23" s="1011"/>
      <c r="P23" s="1011"/>
      <c r="Q23" s="1011"/>
      <c r="R23" s="1011"/>
      <c r="S23" s="1011"/>
      <c r="T23" s="1011"/>
    </row>
    <row r="24" spans="1:20" ht="47.25" customHeight="1">
      <c r="C24" s="1011"/>
      <c r="D24" s="1011"/>
      <c r="E24" s="1011"/>
      <c r="F24" s="1011"/>
      <c r="G24" s="1011"/>
      <c r="H24" s="1011"/>
      <c r="I24" s="1011"/>
      <c r="J24" s="1011"/>
      <c r="K24" s="1011"/>
      <c r="L24" s="1011"/>
      <c r="M24" s="1011"/>
      <c r="N24" s="1011"/>
      <c r="O24" s="1011"/>
      <c r="P24" s="1011"/>
      <c r="Q24" s="1011"/>
      <c r="R24" s="1011"/>
      <c r="S24" s="1011"/>
      <c r="T24" s="1011"/>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5"/>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378" customWidth="1"/>
    <col min="2" max="2" width="23.125" style="378" customWidth="1"/>
    <col min="3" max="3" width="53.125" style="378" customWidth="1"/>
    <col min="4" max="4" width="0.625" style="378" customWidth="1"/>
    <col min="5" max="16384" width="6.625" style="378"/>
  </cols>
  <sheetData>
    <row r="1" spans="2:3" ht="16.899999999999999" customHeight="1">
      <c r="B1" s="380" t="s">
        <v>510</v>
      </c>
    </row>
    <row r="2" spans="2:3" ht="32.450000000000003" customHeight="1" thickBot="1">
      <c r="B2" s="1024" t="s">
        <v>511</v>
      </c>
      <c r="C2" s="1024"/>
    </row>
    <row r="3" spans="2:3" s="113" customFormat="1" ht="25.15" customHeight="1">
      <c r="B3" s="381" t="s">
        <v>512</v>
      </c>
      <c r="C3" s="382"/>
    </row>
    <row r="4" spans="2:3" s="113" customFormat="1" ht="22.9" customHeight="1" thickBot="1">
      <c r="B4" s="383" t="s">
        <v>513</v>
      </c>
      <c r="C4" s="384"/>
    </row>
    <row r="5" spans="2:3" s="113" customFormat="1" ht="22.9" customHeight="1" thickBot="1">
      <c r="B5" s="385"/>
      <c r="C5" s="386"/>
    </row>
    <row r="6" spans="2:3" s="113" customFormat="1" ht="33.75" customHeight="1">
      <c r="B6" s="1025" t="s">
        <v>514</v>
      </c>
      <c r="C6" s="1026"/>
    </row>
    <row r="7" spans="2:3" s="113" customFormat="1" ht="24.95" customHeight="1">
      <c r="B7" s="1027" t="s">
        <v>515</v>
      </c>
      <c r="C7" s="1028"/>
    </row>
    <row r="8" spans="2:3" s="113" customFormat="1" ht="99.95" customHeight="1">
      <c r="B8" s="1020"/>
      <c r="C8" s="1021"/>
    </row>
    <row r="9" spans="2:3" s="113" customFormat="1" ht="24.95" customHeight="1">
      <c r="B9" s="1018" t="s">
        <v>516</v>
      </c>
      <c r="C9" s="1019"/>
    </row>
    <row r="10" spans="2:3" ht="99.95" customHeight="1">
      <c r="B10" s="1020"/>
      <c r="C10" s="1021"/>
    </row>
    <row r="11" spans="2:3" ht="24.95" customHeight="1">
      <c r="B11" s="1018" t="s">
        <v>517</v>
      </c>
      <c r="C11" s="1019"/>
    </row>
    <row r="12" spans="2:3" ht="99.95" customHeight="1">
      <c r="B12" s="1020"/>
      <c r="C12" s="1021"/>
    </row>
    <row r="13" spans="2:3" ht="24.95" customHeight="1">
      <c r="B13" s="1018" t="s">
        <v>518</v>
      </c>
      <c r="C13" s="1019"/>
    </row>
    <row r="14" spans="2:3" ht="99.95" customHeight="1" thickBot="1">
      <c r="B14" s="1022"/>
      <c r="C14" s="1023"/>
    </row>
    <row r="15" spans="2:3" ht="13.5">
      <c r="B15" s="387"/>
      <c r="C15" s="387"/>
    </row>
    <row r="16" spans="2:3" ht="12.75">
      <c r="B16" s="380" t="s">
        <v>519</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cols>
    <col min="1" max="1" width="4.75" style="100" customWidth="1"/>
    <col min="2" max="3" width="11.125" style="100" customWidth="1"/>
    <col min="4" max="5" width="9.625" style="100" customWidth="1"/>
    <col min="6" max="6" width="13.375" style="100" customWidth="1"/>
    <col min="7" max="12" width="4" style="100" customWidth="1"/>
    <col min="13" max="16384" width="6.625" style="100"/>
  </cols>
  <sheetData>
    <row r="1" spans="1:12">
      <c r="A1" s="1033" t="s">
        <v>175</v>
      </c>
      <c r="B1" s="1033"/>
      <c r="C1" s="1033"/>
      <c r="D1" s="1033"/>
      <c r="E1" s="1033"/>
      <c r="F1" s="1033"/>
      <c r="G1" s="1033"/>
      <c r="H1" s="1033"/>
      <c r="I1" s="1033"/>
      <c r="J1" s="1033"/>
      <c r="K1" s="1033"/>
      <c r="L1" s="1033"/>
    </row>
    <row r="3" spans="1:12" ht="16.899999999999999" customHeight="1">
      <c r="A3" s="1024" t="s">
        <v>176</v>
      </c>
      <c r="B3" s="1024"/>
      <c r="C3" s="1024"/>
      <c r="D3" s="1024"/>
      <c r="E3" s="1024"/>
      <c r="F3" s="1024"/>
      <c r="G3" s="1024"/>
      <c r="H3" s="1024"/>
      <c r="I3" s="1024"/>
      <c r="J3" s="1024"/>
      <c r="K3" s="1024"/>
      <c r="L3" s="1024"/>
    </row>
    <row r="4" spans="1:12" ht="16.899999999999999" customHeight="1">
      <c r="A4" s="101"/>
      <c r="B4" s="101"/>
      <c r="C4" s="101"/>
      <c r="D4" s="101"/>
      <c r="E4" s="101"/>
      <c r="F4" s="101"/>
      <c r="G4" s="101"/>
      <c r="H4" s="101"/>
      <c r="I4" s="101"/>
      <c r="J4" s="101"/>
      <c r="K4" s="101"/>
      <c r="L4" s="101"/>
    </row>
    <row r="5" spans="1:12" ht="24" customHeight="1">
      <c r="A5" s="102"/>
      <c r="B5" s="102"/>
      <c r="C5" s="102"/>
      <c r="D5" s="102"/>
      <c r="E5" s="102"/>
      <c r="F5" s="102"/>
      <c r="G5" s="103"/>
      <c r="H5" s="104" t="s">
        <v>177</v>
      </c>
      <c r="I5" s="104"/>
      <c r="J5" s="104" t="s">
        <v>178</v>
      </c>
      <c r="K5" s="104"/>
      <c r="L5" s="104" t="s">
        <v>179</v>
      </c>
    </row>
    <row r="6" spans="1:12" ht="16.899999999999999" customHeight="1">
      <c r="A6" s="1034" t="s">
        <v>180</v>
      </c>
      <c r="B6" s="1034"/>
      <c r="C6" s="102" t="s">
        <v>181</v>
      </c>
      <c r="D6" s="102"/>
      <c r="E6" s="102"/>
      <c r="F6" s="102"/>
      <c r="G6" s="102"/>
      <c r="H6" s="102"/>
      <c r="I6" s="102"/>
      <c r="J6" s="102"/>
      <c r="K6" s="102"/>
      <c r="L6" s="102"/>
    </row>
    <row r="7" spans="1:12" ht="16.899999999999999" customHeight="1">
      <c r="A7" s="105"/>
      <c r="B7" s="105"/>
      <c r="C7" s="105"/>
      <c r="D7" s="105"/>
      <c r="E7" s="105"/>
      <c r="F7" s="105"/>
      <c r="G7" s="105"/>
      <c r="H7" s="105"/>
      <c r="I7" s="105"/>
      <c r="J7" s="105"/>
      <c r="K7" s="105"/>
      <c r="L7" s="105"/>
    </row>
    <row r="8" spans="1:12" s="107" customFormat="1" ht="21" customHeight="1">
      <c r="A8" s="1035" t="s">
        <v>182</v>
      </c>
      <c r="B8" s="1035"/>
      <c r="C8" s="1035"/>
      <c r="D8" s="106" t="s">
        <v>183</v>
      </c>
      <c r="E8" s="1036"/>
      <c r="F8" s="1036"/>
      <c r="G8" s="1036"/>
      <c r="H8" s="1036"/>
      <c r="I8" s="1036"/>
      <c r="J8" s="1036"/>
      <c r="K8" s="1036"/>
      <c r="L8" s="1036"/>
    </row>
    <row r="9" spans="1:12" ht="21" customHeight="1">
      <c r="A9" s="108"/>
      <c r="B9" s="108"/>
      <c r="C9" s="108"/>
      <c r="D9" s="109"/>
      <c r="E9" s="1037"/>
      <c r="F9" s="1037"/>
      <c r="G9" s="1037"/>
      <c r="H9" s="1037"/>
      <c r="I9" s="1037"/>
      <c r="J9" s="1037"/>
      <c r="K9" s="1037"/>
      <c r="L9" s="1037"/>
    </row>
    <row r="10" spans="1:12" ht="21" customHeight="1">
      <c r="A10" s="108"/>
      <c r="B10" s="108"/>
      <c r="C10" s="108"/>
      <c r="D10" s="1029" t="s">
        <v>184</v>
      </c>
      <c r="E10" s="1029"/>
      <c r="F10" s="1030"/>
      <c r="G10" s="1030"/>
      <c r="H10" s="1030"/>
      <c r="I10" s="1030"/>
      <c r="J10" s="1030"/>
      <c r="K10" s="1030"/>
      <c r="L10" s="1030"/>
    </row>
    <row r="11" spans="1:12" ht="21" customHeight="1">
      <c r="D11" s="1032"/>
      <c r="E11" s="1032"/>
      <c r="F11" s="1031"/>
      <c r="G11" s="1031"/>
      <c r="H11" s="1031"/>
      <c r="I11" s="1031"/>
      <c r="J11" s="1031"/>
      <c r="K11" s="1031"/>
      <c r="L11" s="1031"/>
    </row>
    <row r="12" spans="1:12" ht="27.75" customHeight="1">
      <c r="A12" s="1038"/>
      <c r="B12" s="1038"/>
      <c r="C12" s="1038"/>
      <c r="D12" s="1038"/>
      <c r="E12" s="1038"/>
      <c r="F12" s="1038"/>
      <c r="G12" s="1038"/>
      <c r="H12" s="1038"/>
      <c r="I12" s="1038"/>
      <c r="J12" s="1038"/>
      <c r="K12" s="1038"/>
      <c r="L12" s="1038"/>
    </row>
    <row r="13" spans="1:12" ht="27.75" customHeight="1">
      <c r="A13" s="110"/>
      <c r="B13" s="110"/>
      <c r="C13" s="110"/>
      <c r="D13" s="110"/>
      <c r="E13" s="110"/>
      <c r="F13" s="110"/>
      <c r="G13" s="110"/>
      <c r="H13" s="110"/>
      <c r="I13" s="110"/>
      <c r="J13" s="110"/>
      <c r="K13" s="110"/>
      <c r="L13" s="110"/>
    </row>
    <row r="14" spans="1:12" s="113" customFormat="1" ht="16.899999999999999" customHeight="1">
      <c r="A14" s="111" t="s">
        <v>185</v>
      </c>
      <c r="B14" s="112"/>
      <c r="C14" s="112"/>
      <c r="D14" s="112"/>
      <c r="E14" s="112"/>
      <c r="F14" s="112"/>
      <c r="G14" s="112"/>
      <c r="H14" s="112"/>
      <c r="I14" s="112"/>
      <c r="J14" s="112"/>
      <c r="K14" s="112"/>
      <c r="L14" s="112"/>
    </row>
    <row r="20" spans="1:8" ht="19.5" customHeight="1">
      <c r="A20" s="114"/>
      <c r="B20" s="1039" t="s">
        <v>186</v>
      </c>
      <c r="C20" s="1040"/>
      <c r="D20" s="1040"/>
      <c r="E20" s="1040"/>
      <c r="F20" s="1040"/>
      <c r="G20" s="1040"/>
      <c r="H20" s="1041"/>
    </row>
    <row r="21" spans="1:8" ht="19.5" customHeight="1">
      <c r="A21" s="114"/>
      <c r="B21" s="1039" t="s">
        <v>187</v>
      </c>
      <c r="C21" s="1040"/>
      <c r="D21" s="1040"/>
      <c r="E21" s="1040"/>
      <c r="F21" s="1040"/>
      <c r="G21" s="1040"/>
      <c r="H21" s="1041"/>
    </row>
    <row r="22" spans="1:8" ht="19.5" customHeight="1">
      <c r="A22" s="114"/>
      <c r="B22" s="1039" t="s">
        <v>188</v>
      </c>
      <c r="C22" s="1040"/>
      <c r="D22" s="1040"/>
      <c r="E22" s="1040"/>
      <c r="F22" s="1040"/>
      <c r="G22" s="1040"/>
      <c r="H22" s="1041"/>
    </row>
    <row r="23" spans="1:8" ht="19.5" customHeight="1">
      <c r="A23" s="114"/>
      <c r="B23" s="1039" t="s">
        <v>189</v>
      </c>
      <c r="C23" s="1040"/>
      <c r="D23" s="1040"/>
      <c r="E23" s="1040"/>
      <c r="F23" s="1040"/>
      <c r="G23" s="1040"/>
      <c r="H23" s="1041"/>
    </row>
    <row r="24" spans="1:8">
      <c r="A24" s="100" t="s">
        <v>190</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A12" sqref="A12:L12"/>
    </sheetView>
  </sheetViews>
  <sheetFormatPr defaultColWidth="7" defaultRowHeight="13.5"/>
  <cols>
    <col min="1" max="1" width="0.75" style="115" customWidth="1"/>
    <col min="2" max="2" width="5.875" style="115" customWidth="1"/>
    <col min="3" max="3" width="83.125" style="116" customWidth="1"/>
    <col min="4" max="4" width="0.75" style="115" customWidth="1"/>
    <col min="5" max="10" width="7" style="115"/>
    <col min="11" max="11" width="6.5" style="115" customWidth="1"/>
    <col min="12" max="16384" width="7" style="115"/>
  </cols>
  <sheetData>
    <row r="1" spans="2:3">
      <c r="B1" s="115" t="s">
        <v>191</v>
      </c>
      <c r="C1" s="115"/>
    </row>
    <row r="2" spans="2:3">
      <c r="C2" s="115" t="s">
        <v>192</v>
      </c>
    </row>
    <row r="3" spans="2:3" ht="6" customHeight="1"/>
    <row r="4" spans="2:3">
      <c r="B4" s="117" t="s">
        <v>193</v>
      </c>
      <c r="C4" s="118" t="s">
        <v>194</v>
      </c>
    </row>
    <row r="5" spans="2:3" ht="21">
      <c r="B5" s="119" t="s">
        <v>195</v>
      </c>
      <c r="C5" s="120" t="s">
        <v>196</v>
      </c>
    </row>
    <row r="6" spans="2:3" ht="21">
      <c r="B6" s="119" t="s">
        <v>197</v>
      </c>
      <c r="C6" s="120" t="s">
        <v>198</v>
      </c>
    </row>
    <row r="7" spans="2:3" ht="21">
      <c r="B7" s="119" t="s">
        <v>199</v>
      </c>
      <c r="C7" s="120" t="s">
        <v>200</v>
      </c>
    </row>
    <row r="8" spans="2:3">
      <c r="B8" s="119" t="s">
        <v>201</v>
      </c>
      <c r="C8" s="120" t="s">
        <v>202</v>
      </c>
    </row>
    <row r="9" spans="2:3" ht="21">
      <c r="B9" s="119" t="s">
        <v>203</v>
      </c>
      <c r="C9" s="120" t="s">
        <v>204</v>
      </c>
    </row>
    <row r="10" spans="2:3" ht="21">
      <c r="B10" s="119" t="s">
        <v>205</v>
      </c>
      <c r="C10" s="120" t="s">
        <v>206</v>
      </c>
    </row>
    <row r="11" spans="2:3" ht="31.5">
      <c r="B11" s="119" t="s">
        <v>207</v>
      </c>
      <c r="C11" s="120" t="s">
        <v>208</v>
      </c>
    </row>
    <row r="12" spans="2:3" ht="105">
      <c r="B12" s="119" t="s">
        <v>209</v>
      </c>
      <c r="C12" s="120" t="s">
        <v>210</v>
      </c>
    </row>
    <row r="13" spans="2:3" ht="105">
      <c r="B13" s="119" t="s">
        <v>211</v>
      </c>
      <c r="C13" s="120" t="s">
        <v>212</v>
      </c>
    </row>
    <row r="14" spans="2:3" ht="63">
      <c r="B14" s="119" t="s">
        <v>213</v>
      </c>
      <c r="C14" s="120" t="s">
        <v>214</v>
      </c>
    </row>
    <row r="15" spans="2:3" ht="42">
      <c r="B15" s="119" t="s">
        <v>215</v>
      </c>
      <c r="C15" s="120" t="s">
        <v>216</v>
      </c>
    </row>
    <row r="16" spans="2:3" ht="63">
      <c r="B16" s="119" t="s">
        <v>217</v>
      </c>
      <c r="C16" s="120" t="s">
        <v>218</v>
      </c>
    </row>
    <row r="17" spans="2:3">
      <c r="B17" s="119" t="s">
        <v>219</v>
      </c>
      <c r="C17" s="120" t="s">
        <v>220</v>
      </c>
    </row>
    <row r="18" spans="2:3" ht="21">
      <c r="B18" s="119" t="s">
        <v>221</v>
      </c>
      <c r="C18" s="120" t="s">
        <v>222</v>
      </c>
    </row>
    <row r="19" spans="2:3" ht="31.5">
      <c r="B19" s="119" t="s">
        <v>223</v>
      </c>
      <c r="C19" s="120" t="s">
        <v>224</v>
      </c>
    </row>
    <row r="20" spans="2:3" ht="31.5">
      <c r="B20" s="119" t="s">
        <v>225</v>
      </c>
      <c r="C20" s="121" t="s">
        <v>226</v>
      </c>
    </row>
    <row r="21" spans="2:3" ht="31.5">
      <c r="B21" s="122" t="s">
        <v>227</v>
      </c>
      <c r="C21" s="123" t="s">
        <v>228</v>
      </c>
    </row>
    <row r="22" spans="2:3">
      <c r="B22" s="124"/>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115" customWidth="1"/>
    <col min="2" max="2" width="5.875" style="115" customWidth="1"/>
    <col min="3" max="3" width="83.125" style="116" customWidth="1"/>
    <col min="4" max="4" width="0.75" style="115" customWidth="1"/>
    <col min="5" max="10" width="7" style="115"/>
    <col min="11" max="11" width="6.5" style="115" customWidth="1"/>
    <col min="12" max="16384" width="7" style="115"/>
  </cols>
  <sheetData>
    <row r="1" spans="2:3">
      <c r="B1" s="115" t="s">
        <v>229</v>
      </c>
      <c r="C1" s="115"/>
    </row>
    <row r="2" spans="2:3">
      <c r="C2" s="115" t="s">
        <v>230</v>
      </c>
    </row>
    <row r="3" spans="2:3" ht="6" customHeight="1"/>
    <row r="4" spans="2:3">
      <c r="B4" s="117" t="s">
        <v>193</v>
      </c>
      <c r="C4" s="118" t="s">
        <v>194</v>
      </c>
    </row>
    <row r="5" spans="2:3">
      <c r="B5" s="119" t="s">
        <v>195</v>
      </c>
      <c r="C5" s="120" t="s">
        <v>231</v>
      </c>
    </row>
    <row r="6" spans="2:3" ht="21">
      <c r="B6" s="119" t="s">
        <v>197</v>
      </c>
      <c r="C6" s="120" t="s">
        <v>232</v>
      </c>
    </row>
    <row r="7" spans="2:3">
      <c r="B7" s="119" t="s">
        <v>233</v>
      </c>
      <c r="C7" s="120" t="s">
        <v>202</v>
      </c>
    </row>
    <row r="8" spans="2:3" ht="21">
      <c r="B8" s="119" t="s">
        <v>199</v>
      </c>
      <c r="C8" s="120" t="s">
        <v>204</v>
      </c>
    </row>
    <row r="9" spans="2:3" ht="21">
      <c r="B9" s="119" t="s">
        <v>201</v>
      </c>
      <c r="C9" s="120" t="s">
        <v>206</v>
      </c>
    </row>
    <row r="10" spans="2:3" ht="31.5">
      <c r="B10" s="119" t="s">
        <v>234</v>
      </c>
      <c r="C10" s="120" t="s">
        <v>208</v>
      </c>
    </row>
    <row r="11" spans="2:3" ht="84">
      <c r="B11" s="119" t="s">
        <v>203</v>
      </c>
      <c r="C11" s="120" t="s">
        <v>235</v>
      </c>
    </row>
    <row r="12" spans="2:3" ht="52.5">
      <c r="B12" s="119" t="s">
        <v>205</v>
      </c>
      <c r="C12" s="120" t="s">
        <v>236</v>
      </c>
    </row>
    <row r="13" spans="2:3" ht="31.5">
      <c r="B13" s="119" t="s">
        <v>209</v>
      </c>
      <c r="C13" s="120" t="s">
        <v>237</v>
      </c>
    </row>
    <row r="14" spans="2:3" ht="52.5">
      <c r="B14" s="119" t="s">
        <v>211</v>
      </c>
      <c r="C14" s="120" t="s">
        <v>238</v>
      </c>
    </row>
    <row r="15" spans="2:3" ht="31.5">
      <c r="B15" s="119" t="s">
        <v>213</v>
      </c>
      <c r="C15" s="120" t="s">
        <v>239</v>
      </c>
    </row>
    <row r="16" spans="2:3">
      <c r="B16" s="119" t="s">
        <v>215</v>
      </c>
      <c r="C16" s="120" t="s">
        <v>220</v>
      </c>
    </row>
    <row r="17" spans="2:3">
      <c r="B17" s="119" t="s">
        <v>219</v>
      </c>
      <c r="C17" s="120" t="s">
        <v>240</v>
      </c>
    </row>
    <row r="18" spans="2:3">
      <c r="B18" s="122" t="s">
        <v>221</v>
      </c>
      <c r="C18" s="123" t="s">
        <v>241</v>
      </c>
    </row>
    <row r="19" spans="2:3">
      <c r="B19" s="124"/>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A12" sqref="A12:L12"/>
    </sheetView>
  </sheetViews>
  <sheetFormatPr defaultColWidth="7" defaultRowHeight="13.5"/>
  <cols>
    <col min="1" max="1" width="0.75" style="115" customWidth="1"/>
    <col min="2" max="2" width="5.875" style="115" customWidth="1"/>
    <col min="3" max="3" width="83.125" style="116" customWidth="1"/>
    <col min="4" max="4" width="0.75" style="115" customWidth="1"/>
    <col min="5" max="10" width="7" style="115"/>
    <col min="11" max="11" width="6.5" style="115" customWidth="1"/>
    <col min="12" max="16384" width="7" style="115"/>
  </cols>
  <sheetData>
    <row r="1" spans="2:3">
      <c r="B1" s="115" t="s">
        <v>242</v>
      </c>
      <c r="C1" s="115"/>
    </row>
    <row r="2" spans="2:3">
      <c r="C2" s="115" t="s">
        <v>243</v>
      </c>
    </row>
    <row r="3" spans="2:3" ht="6" customHeight="1"/>
    <row r="4" spans="2:3">
      <c r="B4" s="117" t="s">
        <v>193</v>
      </c>
      <c r="C4" s="118" t="s">
        <v>194</v>
      </c>
    </row>
    <row r="5" spans="2:3" ht="21">
      <c r="B5" s="119" t="s">
        <v>195</v>
      </c>
      <c r="C5" s="120" t="s">
        <v>244</v>
      </c>
    </row>
    <row r="6" spans="2:3" ht="31.5">
      <c r="B6" s="119" t="s">
        <v>197</v>
      </c>
      <c r="C6" s="120" t="s">
        <v>245</v>
      </c>
    </row>
    <row r="7" spans="2:3">
      <c r="B7" s="119" t="s">
        <v>199</v>
      </c>
      <c r="C7" s="120" t="s">
        <v>246</v>
      </c>
    </row>
    <row r="8" spans="2:3">
      <c r="B8" s="119" t="s">
        <v>201</v>
      </c>
      <c r="C8" s="120" t="s">
        <v>202</v>
      </c>
    </row>
    <row r="9" spans="2:3" ht="21">
      <c r="B9" s="119" t="s">
        <v>203</v>
      </c>
      <c r="C9" s="120" t="s">
        <v>204</v>
      </c>
    </row>
    <row r="10" spans="2:3" ht="21">
      <c r="B10" s="119" t="s">
        <v>205</v>
      </c>
      <c r="C10" s="120" t="s">
        <v>206</v>
      </c>
    </row>
    <row r="11" spans="2:3" ht="31.5">
      <c r="B11" s="119" t="s">
        <v>207</v>
      </c>
      <c r="C11" s="120" t="s">
        <v>208</v>
      </c>
    </row>
    <row r="12" spans="2:3" ht="94.5">
      <c r="B12" s="119" t="s">
        <v>209</v>
      </c>
      <c r="C12" s="120" t="s">
        <v>247</v>
      </c>
    </row>
    <row r="13" spans="2:3" ht="94.5">
      <c r="B13" s="119" t="s">
        <v>211</v>
      </c>
      <c r="C13" s="120" t="s">
        <v>248</v>
      </c>
    </row>
    <row r="14" spans="2:3" ht="63">
      <c r="B14" s="119" t="s">
        <v>213</v>
      </c>
      <c r="C14" s="120" t="s">
        <v>249</v>
      </c>
    </row>
    <row r="15" spans="2:3" ht="31.5">
      <c r="B15" s="119" t="s">
        <v>215</v>
      </c>
      <c r="C15" s="120" t="s">
        <v>250</v>
      </c>
    </row>
    <row r="16" spans="2:3" ht="31.5">
      <c r="B16" s="119" t="s">
        <v>251</v>
      </c>
      <c r="C16" s="120" t="s">
        <v>252</v>
      </c>
    </row>
    <row r="17" spans="2:3">
      <c r="B17" s="119" t="s">
        <v>219</v>
      </c>
      <c r="C17" s="120" t="s">
        <v>220</v>
      </c>
    </row>
    <row r="18" spans="2:3" ht="21">
      <c r="B18" s="119" t="s">
        <v>221</v>
      </c>
      <c r="C18" s="120" t="s">
        <v>253</v>
      </c>
    </row>
    <row r="19" spans="2:3" ht="21">
      <c r="B19" s="119" t="s">
        <v>223</v>
      </c>
      <c r="C19" s="121" t="s">
        <v>254</v>
      </c>
    </row>
    <row r="20" spans="2:3" ht="21">
      <c r="B20" s="119" t="s">
        <v>225</v>
      </c>
      <c r="C20" s="120" t="s">
        <v>255</v>
      </c>
    </row>
    <row r="21" spans="2:3" ht="21">
      <c r="B21" s="125" t="s">
        <v>227</v>
      </c>
      <c r="C21" s="123" t="s">
        <v>256</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115" customWidth="1"/>
    <col min="2" max="2" width="5.875" style="115" customWidth="1"/>
    <col min="3" max="3" width="83.125" style="116" customWidth="1"/>
    <col min="4" max="4" width="0.75" style="115" customWidth="1"/>
    <col min="5" max="10" width="7" style="115"/>
    <col min="11" max="11" width="6.5" style="115" customWidth="1"/>
    <col min="12" max="16384" width="7" style="115"/>
  </cols>
  <sheetData>
    <row r="1" spans="2:3">
      <c r="B1" s="115" t="s">
        <v>257</v>
      </c>
      <c r="C1" s="115"/>
    </row>
    <row r="2" spans="2:3">
      <c r="C2" s="115" t="s">
        <v>258</v>
      </c>
    </row>
    <row r="3" spans="2:3" ht="6" customHeight="1"/>
    <row r="4" spans="2:3">
      <c r="B4" s="117" t="s">
        <v>193</v>
      </c>
      <c r="C4" s="118" t="s">
        <v>194</v>
      </c>
    </row>
    <row r="5" spans="2:3" ht="21">
      <c r="B5" s="119" t="s">
        <v>195</v>
      </c>
      <c r="C5" s="120" t="s">
        <v>259</v>
      </c>
    </row>
    <row r="6" spans="2:3" ht="21">
      <c r="B6" s="119" t="s">
        <v>197</v>
      </c>
      <c r="C6" s="120" t="s">
        <v>260</v>
      </c>
    </row>
    <row r="7" spans="2:3">
      <c r="B7" s="119" t="s">
        <v>233</v>
      </c>
      <c r="C7" s="120" t="s">
        <v>202</v>
      </c>
    </row>
    <row r="8" spans="2:3" ht="21">
      <c r="B8" s="119" t="s">
        <v>199</v>
      </c>
      <c r="C8" s="120" t="s">
        <v>204</v>
      </c>
    </row>
    <row r="9" spans="2:3" ht="21">
      <c r="B9" s="119" t="s">
        <v>201</v>
      </c>
      <c r="C9" s="120" t="s">
        <v>206</v>
      </c>
    </row>
    <row r="10" spans="2:3" ht="31.5">
      <c r="B10" s="119" t="s">
        <v>234</v>
      </c>
      <c r="C10" s="120" t="s">
        <v>208</v>
      </c>
    </row>
    <row r="11" spans="2:3" ht="84">
      <c r="B11" s="119" t="s">
        <v>203</v>
      </c>
      <c r="C11" s="120" t="s">
        <v>261</v>
      </c>
    </row>
    <row r="12" spans="2:3" ht="52.5">
      <c r="B12" s="119" t="s">
        <v>205</v>
      </c>
      <c r="C12" s="120" t="s">
        <v>262</v>
      </c>
    </row>
    <row r="13" spans="2:3" ht="31.5">
      <c r="B13" s="119" t="s">
        <v>209</v>
      </c>
      <c r="C13" s="120" t="s">
        <v>263</v>
      </c>
    </row>
    <row r="14" spans="2:3" ht="52.5">
      <c r="B14" s="119" t="s">
        <v>211</v>
      </c>
      <c r="C14" s="120" t="s">
        <v>264</v>
      </c>
    </row>
    <row r="15" spans="2:3" ht="31.5">
      <c r="B15" s="119" t="s">
        <v>213</v>
      </c>
      <c r="C15" s="120" t="s">
        <v>265</v>
      </c>
    </row>
    <row r="16" spans="2:3">
      <c r="B16" s="119" t="s">
        <v>215</v>
      </c>
      <c r="C16" s="120" t="s">
        <v>220</v>
      </c>
    </row>
    <row r="17" spans="2:3">
      <c r="B17" s="119" t="s">
        <v>219</v>
      </c>
      <c r="C17" s="120" t="s">
        <v>240</v>
      </c>
    </row>
    <row r="18" spans="2:3">
      <c r="B18" s="122" t="s">
        <v>221</v>
      </c>
      <c r="C18" s="123" t="s">
        <v>241</v>
      </c>
    </row>
    <row r="19" spans="2:3">
      <c r="B19" s="124"/>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1042" customWidth="1"/>
    <col min="2" max="2" width="30" style="1042" customWidth="1"/>
    <col min="3" max="16384" width="9" style="1042"/>
  </cols>
  <sheetData>
    <row r="1" spans="1:6" ht="22.5" customHeight="1">
      <c r="A1" s="1042" t="s">
        <v>520</v>
      </c>
    </row>
    <row r="2" spans="1:6" ht="24.75" customHeight="1">
      <c r="A2" s="1043" t="s">
        <v>521</v>
      </c>
      <c r="B2" s="1043"/>
      <c r="C2" s="1044"/>
      <c r="D2" s="1044"/>
      <c r="E2" s="1044"/>
      <c r="F2" s="1044"/>
    </row>
    <row r="3" spans="1:6" ht="18.75" customHeight="1"/>
    <row r="4" spans="1:6" ht="14.1" customHeight="1">
      <c r="A4" s="1045" t="s">
        <v>7</v>
      </c>
      <c r="B4" s="1046" t="s">
        <v>522</v>
      </c>
    </row>
    <row r="5" spans="1:6" ht="18.75" customHeight="1">
      <c r="A5" s="1047" t="s">
        <v>523</v>
      </c>
      <c r="B5" s="1048"/>
    </row>
    <row r="6" spans="1:6" ht="15" customHeight="1">
      <c r="A6" s="1049"/>
      <c r="B6" s="1050"/>
    </row>
    <row r="7" spans="1:6" ht="39" customHeight="1">
      <c r="A7" s="1051"/>
      <c r="B7" s="1052"/>
    </row>
    <row r="8" spans="1:6" ht="15" customHeight="1">
      <c r="A8" s="1049"/>
      <c r="B8" s="1050"/>
    </row>
    <row r="9" spans="1:6" ht="39" customHeight="1">
      <c r="A9" s="1051"/>
      <c r="B9" s="1052"/>
    </row>
    <row r="10" spans="1:6" ht="15" customHeight="1">
      <c r="A10" s="1049"/>
      <c r="B10" s="1050"/>
    </row>
    <row r="11" spans="1:6" ht="39" customHeight="1">
      <c r="A11" s="1051"/>
      <c r="B11" s="1052"/>
    </row>
    <row r="12" spans="1:6" ht="15" customHeight="1">
      <c r="A12" s="1049"/>
      <c r="B12" s="1050"/>
    </row>
    <row r="13" spans="1:6" ht="39" customHeight="1">
      <c r="A13" s="1051"/>
      <c r="B13" s="1052"/>
    </row>
    <row r="14" spans="1:6" ht="15" customHeight="1">
      <c r="A14" s="1049"/>
      <c r="B14" s="1050"/>
    </row>
    <row r="15" spans="1:6" ht="39" customHeight="1">
      <c r="A15" s="1051"/>
      <c r="B15" s="1052"/>
    </row>
    <row r="16" spans="1:6" ht="7.5" customHeight="1">
      <c r="A16" s="1053"/>
      <c r="B16" s="1054"/>
    </row>
    <row r="17" spans="1:2" ht="15" customHeight="1">
      <c r="A17" s="1055"/>
      <c r="B17" s="1055"/>
    </row>
    <row r="18" spans="1:2" ht="15" customHeight="1">
      <c r="A18" s="1055"/>
      <c r="B18" s="1055"/>
    </row>
    <row r="19" spans="1:2">
      <c r="A19" s="1053"/>
      <c r="B19" s="1053"/>
    </row>
    <row r="20" spans="1:2">
      <c r="A20" s="1053"/>
      <c r="B20" s="1053"/>
    </row>
    <row r="21" spans="1:2">
      <c r="A21" s="1053"/>
      <c r="B21" s="1053"/>
    </row>
    <row r="22" spans="1:2">
      <c r="A22" s="1053"/>
      <c r="B22" s="1053"/>
    </row>
    <row r="23" spans="1:2">
      <c r="A23" s="1053"/>
      <c r="B23" s="1053"/>
    </row>
    <row r="24" spans="1:2">
      <c r="A24" s="1053"/>
      <c r="B24" s="1053"/>
    </row>
    <row r="25" spans="1:2">
      <c r="A25" s="1053"/>
      <c r="B25" s="1053"/>
    </row>
    <row r="26" spans="1:2">
      <c r="A26" s="1053"/>
      <c r="B26" s="1053"/>
    </row>
    <row r="27" spans="1:2">
      <c r="A27" s="1053"/>
      <c r="B27" s="1053"/>
    </row>
    <row r="28" spans="1:2">
      <c r="A28" s="1053"/>
      <c r="B28" s="1053"/>
    </row>
    <row r="29" spans="1:2">
      <c r="A29" s="1053"/>
      <c r="B29" s="1053"/>
    </row>
    <row r="30" spans="1:2">
      <c r="A30" s="1053"/>
      <c r="B30" s="1053"/>
    </row>
    <row r="31" spans="1:2">
      <c r="A31" s="1053"/>
      <c r="B31" s="1053"/>
    </row>
    <row r="32" spans="1:2">
      <c r="A32" s="1053"/>
      <c r="B32" s="1053"/>
    </row>
  </sheetData>
  <mergeCells count="9">
    <mergeCell ref="B14:B15"/>
    <mergeCell ref="A17:B17"/>
    <mergeCell ref="A18:B18"/>
    <mergeCell ref="A2:B2"/>
    <mergeCell ref="B4:B5"/>
    <mergeCell ref="B6:B7"/>
    <mergeCell ref="B8:B9"/>
    <mergeCell ref="B10:B11"/>
    <mergeCell ref="B12:B13"/>
  </mergeCells>
  <phoneticPr fontId="5"/>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Normal="55" zoomScaleSheetLayoutView="100" workbookViewId="0">
      <selection activeCell="B1" sqref="B1"/>
    </sheetView>
  </sheetViews>
  <sheetFormatPr defaultColWidth="9" defaultRowHeight="12"/>
  <cols>
    <col min="1" max="1" width="7" style="3" customWidth="1"/>
    <col min="2" max="2" width="2.125" style="3" customWidth="1"/>
    <col min="3" max="11" width="9" style="3"/>
    <col min="12" max="12" width="9" style="3" customWidth="1"/>
    <col min="13" max="14" width="9" style="3"/>
    <col min="15" max="15" width="9" style="3" customWidth="1"/>
    <col min="16" max="16384" width="9" style="3"/>
  </cols>
  <sheetData>
    <row r="1" spans="1:17">
      <c r="A1" s="2"/>
      <c r="B1" s="2"/>
    </row>
    <row r="2" spans="1:17" ht="12" customHeight="1">
      <c r="A2" s="2" t="s">
        <v>37</v>
      </c>
      <c r="B2" s="508" t="s">
        <v>136</v>
      </c>
      <c r="C2" s="507" t="s">
        <v>133</v>
      </c>
      <c r="D2" s="507"/>
      <c r="E2" s="507"/>
      <c r="F2" s="507"/>
      <c r="G2" s="507"/>
      <c r="H2" s="507"/>
      <c r="I2" s="507"/>
      <c r="J2" s="507"/>
      <c r="K2" s="507"/>
      <c r="L2" s="507"/>
      <c r="M2" s="507"/>
      <c r="N2" s="507"/>
      <c r="O2" s="507"/>
      <c r="Q2" s="10"/>
    </row>
    <row r="3" spans="1:17">
      <c r="A3" s="2"/>
      <c r="B3" s="508"/>
      <c r="C3" s="507"/>
      <c r="D3" s="507"/>
      <c r="E3" s="507"/>
      <c r="F3" s="507"/>
      <c r="G3" s="507"/>
      <c r="H3" s="507"/>
      <c r="I3" s="507"/>
      <c r="J3" s="507"/>
      <c r="K3" s="507"/>
      <c r="L3" s="507"/>
      <c r="M3" s="507"/>
      <c r="N3" s="507"/>
      <c r="O3" s="507"/>
    </row>
    <row r="4" spans="1:17">
      <c r="A4" s="2"/>
      <c r="B4" s="508"/>
      <c r="C4" s="507"/>
      <c r="D4" s="507"/>
      <c r="E4" s="507"/>
      <c r="F4" s="507"/>
      <c r="G4" s="507"/>
      <c r="H4" s="507"/>
      <c r="I4" s="507"/>
      <c r="J4" s="507"/>
      <c r="K4" s="507"/>
      <c r="L4" s="507"/>
      <c r="M4" s="507"/>
      <c r="N4" s="507"/>
      <c r="O4" s="507"/>
    </row>
    <row r="5" spans="1:17">
      <c r="A5" s="2"/>
      <c r="B5" s="508"/>
      <c r="C5" s="507"/>
      <c r="D5" s="507"/>
      <c r="E5" s="507"/>
      <c r="F5" s="507"/>
      <c r="G5" s="507"/>
      <c r="H5" s="507"/>
      <c r="I5" s="507"/>
      <c r="J5" s="507"/>
      <c r="K5" s="507"/>
      <c r="L5" s="507"/>
      <c r="M5" s="507"/>
      <c r="N5" s="507"/>
      <c r="O5" s="507"/>
    </row>
    <row r="6" spans="1:17">
      <c r="A6" s="2"/>
      <c r="B6" s="508"/>
      <c r="C6" s="507"/>
      <c r="D6" s="507"/>
      <c r="E6" s="507"/>
      <c r="F6" s="507"/>
      <c r="G6" s="507"/>
      <c r="H6" s="507"/>
      <c r="I6" s="507"/>
      <c r="J6" s="507"/>
      <c r="K6" s="507"/>
      <c r="L6" s="507"/>
      <c r="M6" s="507"/>
      <c r="N6" s="507"/>
      <c r="O6" s="507"/>
    </row>
    <row r="7" spans="1:17">
      <c r="A7" s="2"/>
      <c r="B7" s="508"/>
      <c r="C7" s="507"/>
      <c r="D7" s="507"/>
      <c r="E7" s="507"/>
      <c r="F7" s="507"/>
      <c r="G7" s="507"/>
      <c r="H7" s="507"/>
      <c r="I7" s="507"/>
      <c r="J7" s="507"/>
      <c r="K7" s="507"/>
      <c r="L7" s="507"/>
      <c r="M7" s="507"/>
      <c r="N7" s="507"/>
      <c r="O7" s="507"/>
    </row>
    <row r="8" spans="1:17">
      <c r="A8" s="1"/>
      <c r="B8" s="508"/>
      <c r="C8" s="507"/>
      <c r="D8" s="507"/>
      <c r="E8" s="507"/>
      <c r="F8" s="507"/>
      <c r="G8" s="507"/>
      <c r="H8" s="507"/>
      <c r="I8" s="507"/>
      <c r="J8" s="507"/>
      <c r="K8" s="507"/>
      <c r="L8" s="507"/>
      <c r="M8" s="507"/>
      <c r="N8" s="507"/>
      <c r="O8" s="507"/>
    </row>
    <row r="9" spans="1:17">
      <c r="A9" s="1"/>
      <c r="B9" s="508"/>
      <c r="C9" s="507"/>
      <c r="D9" s="507"/>
      <c r="E9" s="507"/>
      <c r="F9" s="507"/>
      <c r="G9" s="507"/>
      <c r="H9" s="507"/>
      <c r="I9" s="507"/>
      <c r="J9" s="507"/>
      <c r="K9" s="507"/>
      <c r="L9" s="507"/>
      <c r="M9" s="507"/>
      <c r="N9" s="507"/>
      <c r="O9" s="507"/>
    </row>
    <row r="10" spans="1:17">
      <c r="B10" s="508"/>
      <c r="C10" s="507"/>
      <c r="D10" s="507"/>
      <c r="E10" s="507"/>
      <c r="F10" s="507"/>
      <c r="G10" s="507"/>
      <c r="H10" s="507"/>
      <c r="I10" s="507"/>
      <c r="J10" s="507"/>
      <c r="K10" s="507"/>
      <c r="L10" s="507"/>
      <c r="M10" s="507"/>
      <c r="N10" s="507"/>
      <c r="O10" s="507"/>
    </row>
    <row r="11" spans="1:17">
      <c r="B11" s="508"/>
      <c r="C11" s="507"/>
      <c r="D11" s="507"/>
      <c r="E11" s="507"/>
      <c r="F11" s="507"/>
      <c r="G11" s="507"/>
      <c r="H11" s="507"/>
      <c r="I11" s="507"/>
      <c r="J11" s="507"/>
      <c r="K11" s="507"/>
      <c r="L11" s="507"/>
      <c r="M11" s="507"/>
      <c r="N11" s="507"/>
      <c r="O11" s="507"/>
    </row>
    <row r="12" spans="1:17">
      <c r="B12" s="508"/>
      <c r="C12" s="507"/>
      <c r="D12" s="507"/>
      <c r="E12" s="507"/>
      <c r="F12" s="507"/>
      <c r="G12" s="507"/>
      <c r="H12" s="507"/>
      <c r="I12" s="507"/>
      <c r="J12" s="507"/>
      <c r="K12" s="507"/>
      <c r="L12" s="507"/>
      <c r="M12" s="507"/>
      <c r="N12" s="507"/>
      <c r="O12" s="507"/>
    </row>
    <row r="13" spans="1:17">
      <c r="B13" s="508"/>
      <c r="C13" s="507"/>
      <c r="D13" s="507"/>
      <c r="E13" s="507"/>
      <c r="F13" s="507"/>
      <c r="G13" s="507"/>
      <c r="H13" s="507"/>
      <c r="I13" s="507"/>
      <c r="J13" s="507"/>
      <c r="K13" s="507"/>
      <c r="L13" s="507"/>
      <c r="M13" s="507"/>
      <c r="N13" s="507"/>
      <c r="O13" s="507"/>
    </row>
    <row r="14" spans="1:17">
      <c r="B14" s="508"/>
      <c r="C14" s="507"/>
      <c r="D14" s="507"/>
      <c r="E14" s="507"/>
      <c r="F14" s="507"/>
      <c r="G14" s="507"/>
      <c r="H14" s="507"/>
      <c r="I14" s="507"/>
      <c r="J14" s="507"/>
      <c r="K14" s="507"/>
      <c r="L14" s="507"/>
      <c r="M14" s="507"/>
      <c r="N14" s="507"/>
      <c r="O14" s="507"/>
    </row>
    <row r="15" spans="1:17">
      <c r="B15" s="508"/>
      <c r="C15" s="507"/>
      <c r="D15" s="507"/>
      <c r="E15" s="507"/>
      <c r="F15" s="507"/>
      <c r="G15" s="507"/>
      <c r="H15" s="507"/>
      <c r="I15" s="507"/>
      <c r="J15" s="507"/>
      <c r="K15" s="507"/>
      <c r="L15" s="507"/>
      <c r="M15" s="507"/>
      <c r="N15" s="507"/>
      <c r="O15" s="507"/>
    </row>
    <row r="16" spans="1:17">
      <c r="B16" s="508"/>
      <c r="C16" s="507"/>
      <c r="D16" s="507"/>
      <c r="E16" s="507"/>
      <c r="F16" s="507"/>
      <c r="G16" s="507"/>
      <c r="H16" s="507"/>
      <c r="I16" s="507"/>
      <c r="J16" s="507"/>
      <c r="K16" s="507"/>
      <c r="L16" s="507"/>
      <c r="M16" s="507"/>
      <c r="N16" s="507"/>
      <c r="O16" s="507"/>
    </row>
    <row r="17" spans="1:15">
      <c r="B17" s="508"/>
      <c r="C17" s="507"/>
      <c r="D17" s="507"/>
      <c r="E17" s="507"/>
      <c r="F17" s="507"/>
      <c r="G17" s="507"/>
      <c r="H17" s="507"/>
      <c r="I17" s="507"/>
      <c r="J17" s="507"/>
      <c r="K17" s="507"/>
      <c r="L17" s="507"/>
      <c r="M17" s="507"/>
      <c r="N17" s="507"/>
      <c r="O17" s="507"/>
    </row>
    <row r="18" spans="1:15">
      <c r="B18" s="508"/>
      <c r="C18" s="507"/>
      <c r="D18" s="507"/>
      <c r="E18" s="507"/>
      <c r="F18" s="507"/>
      <c r="G18" s="507"/>
      <c r="H18" s="507"/>
      <c r="I18" s="507"/>
      <c r="J18" s="507"/>
      <c r="K18" s="507"/>
      <c r="L18" s="507"/>
      <c r="M18" s="507"/>
      <c r="N18" s="507"/>
      <c r="O18" s="507"/>
    </row>
    <row r="19" spans="1:15">
      <c r="A19" s="2"/>
      <c r="B19" s="508"/>
      <c r="C19" s="507"/>
      <c r="D19" s="507"/>
      <c r="E19" s="507"/>
      <c r="F19" s="507"/>
      <c r="G19" s="507"/>
      <c r="H19" s="507"/>
      <c r="I19" s="507"/>
      <c r="J19" s="507"/>
      <c r="K19" s="507"/>
      <c r="L19" s="507"/>
      <c r="M19" s="507"/>
      <c r="N19" s="507"/>
      <c r="O19" s="507"/>
    </row>
    <row r="20" spans="1:15">
      <c r="B20" s="508"/>
      <c r="C20" s="507"/>
      <c r="D20" s="507"/>
      <c r="E20" s="507"/>
      <c r="F20" s="507"/>
      <c r="G20" s="507"/>
      <c r="H20" s="507"/>
      <c r="I20" s="507"/>
      <c r="J20" s="507"/>
      <c r="K20" s="507"/>
      <c r="L20" s="507"/>
      <c r="M20" s="507"/>
      <c r="N20" s="507"/>
      <c r="O20" s="507"/>
    </row>
    <row r="21" spans="1:15">
      <c r="B21" s="508"/>
      <c r="C21" s="507"/>
      <c r="D21" s="507"/>
      <c r="E21" s="507"/>
      <c r="F21" s="507"/>
      <c r="G21" s="507"/>
      <c r="H21" s="507"/>
      <c r="I21" s="507"/>
      <c r="J21" s="507"/>
      <c r="K21" s="507"/>
      <c r="L21" s="507"/>
      <c r="M21" s="507"/>
      <c r="N21" s="507"/>
      <c r="O21" s="507"/>
    </row>
    <row r="22" spans="1:15">
      <c r="B22" s="508"/>
      <c r="C22" s="507"/>
      <c r="D22" s="507"/>
      <c r="E22" s="507"/>
      <c r="F22" s="507"/>
      <c r="G22" s="507"/>
      <c r="H22" s="507"/>
      <c r="I22" s="507"/>
      <c r="J22" s="507"/>
      <c r="K22" s="507"/>
      <c r="L22" s="507"/>
      <c r="M22" s="507"/>
      <c r="N22" s="507"/>
      <c r="O22" s="507"/>
    </row>
    <row r="23" spans="1:15">
      <c r="B23" s="508"/>
      <c r="C23" s="507"/>
      <c r="D23" s="507"/>
      <c r="E23" s="507"/>
      <c r="F23" s="507"/>
      <c r="G23" s="507"/>
      <c r="H23" s="507"/>
      <c r="I23" s="507"/>
      <c r="J23" s="507"/>
      <c r="K23" s="507"/>
      <c r="L23" s="507"/>
      <c r="M23" s="507"/>
      <c r="N23" s="507"/>
      <c r="O23" s="507"/>
    </row>
    <row r="24" spans="1:15">
      <c r="B24" s="508"/>
      <c r="C24" s="507"/>
      <c r="D24" s="507"/>
      <c r="E24" s="507"/>
      <c r="F24" s="507"/>
      <c r="G24" s="507"/>
      <c r="H24" s="507"/>
      <c r="I24" s="507"/>
      <c r="J24" s="507"/>
      <c r="K24" s="507"/>
      <c r="L24" s="507"/>
      <c r="M24" s="507"/>
      <c r="N24" s="507"/>
      <c r="O24" s="507"/>
    </row>
    <row r="25" spans="1:15">
      <c r="B25" s="508"/>
      <c r="C25" s="507"/>
      <c r="D25" s="507"/>
      <c r="E25" s="507"/>
      <c r="F25" s="507"/>
      <c r="G25" s="507"/>
      <c r="H25" s="507"/>
      <c r="I25" s="507"/>
      <c r="J25" s="507"/>
      <c r="K25" s="507"/>
      <c r="L25" s="507"/>
      <c r="M25" s="507"/>
      <c r="N25" s="507"/>
      <c r="O25" s="507"/>
    </row>
    <row r="26" spans="1:15">
      <c r="B26" s="508"/>
      <c r="C26" s="507"/>
      <c r="D26" s="507"/>
      <c r="E26" s="507"/>
      <c r="F26" s="507"/>
      <c r="G26" s="507"/>
      <c r="H26" s="507"/>
      <c r="I26" s="507"/>
      <c r="J26" s="507"/>
      <c r="K26" s="507"/>
      <c r="L26" s="507"/>
      <c r="M26" s="507"/>
      <c r="N26" s="507"/>
      <c r="O26" s="507"/>
    </row>
    <row r="27" spans="1:15">
      <c r="B27" s="508"/>
      <c r="C27" s="507"/>
      <c r="D27" s="507"/>
      <c r="E27" s="507"/>
      <c r="F27" s="507"/>
      <c r="G27" s="507"/>
      <c r="H27" s="507"/>
      <c r="I27" s="507"/>
      <c r="J27" s="507"/>
      <c r="K27" s="507"/>
      <c r="L27" s="507"/>
      <c r="M27" s="507"/>
      <c r="N27" s="507"/>
      <c r="O27" s="507"/>
    </row>
    <row r="28" spans="1:15">
      <c r="B28" s="508"/>
      <c r="C28" s="507"/>
      <c r="D28" s="507"/>
      <c r="E28" s="507"/>
      <c r="F28" s="507"/>
      <c r="G28" s="507"/>
      <c r="H28" s="507"/>
      <c r="I28" s="507"/>
      <c r="J28" s="507"/>
      <c r="K28" s="507"/>
      <c r="L28" s="507"/>
      <c r="M28" s="507"/>
      <c r="N28" s="507"/>
      <c r="O28" s="507"/>
    </row>
    <row r="29" spans="1:15">
      <c r="B29" s="11"/>
      <c r="C29" s="11"/>
      <c r="D29" s="11"/>
      <c r="E29" s="11"/>
      <c r="F29" s="11"/>
      <c r="G29" s="11"/>
      <c r="H29" s="11"/>
      <c r="I29" s="11"/>
      <c r="J29" s="11"/>
      <c r="K29" s="11"/>
      <c r="L29" s="11"/>
      <c r="M29" s="11"/>
      <c r="N29" s="11"/>
      <c r="O29" s="11"/>
    </row>
    <row r="30" spans="1:15">
      <c r="B30" s="11"/>
      <c r="C30" s="11"/>
      <c r="D30" s="11"/>
      <c r="E30" s="11"/>
      <c r="F30" s="11"/>
      <c r="G30" s="11"/>
      <c r="H30" s="11"/>
      <c r="I30" s="11"/>
      <c r="J30" s="11"/>
      <c r="K30" s="11"/>
      <c r="L30" s="11"/>
      <c r="M30" s="11"/>
      <c r="N30" s="11"/>
      <c r="O30" s="11"/>
    </row>
    <row r="31" spans="1:15">
      <c r="B31" s="11"/>
      <c r="C31" s="11"/>
      <c r="D31" s="11"/>
      <c r="E31" s="11"/>
      <c r="F31" s="11"/>
      <c r="G31" s="11"/>
      <c r="H31" s="11"/>
      <c r="I31" s="11"/>
      <c r="J31" s="11"/>
      <c r="K31" s="11"/>
      <c r="L31" s="11"/>
      <c r="M31" s="11"/>
      <c r="N31" s="11"/>
      <c r="O31" s="11"/>
    </row>
    <row r="32" spans="1:15">
      <c r="B32" s="11"/>
      <c r="C32" s="11"/>
      <c r="D32" s="11"/>
      <c r="E32" s="11"/>
      <c r="F32" s="11"/>
      <c r="G32" s="11"/>
      <c r="H32" s="11"/>
      <c r="I32" s="11"/>
      <c r="J32" s="11"/>
      <c r="K32" s="11"/>
      <c r="L32" s="11"/>
      <c r="M32" s="11"/>
      <c r="N32" s="11"/>
      <c r="O32" s="11"/>
    </row>
    <row r="33" spans="2:15">
      <c r="B33" s="11"/>
      <c r="C33" s="11"/>
      <c r="D33" s="11"/>
      <c r="E33" s="11"/>
      <c r="F33" s="11"/>
      <c r="G33" s="11"/>
      <c r="H33" s="11"/>
      <c r="I33" s="11"/>
      <c r="J33" s="11"/>
      <c r="K33" s="11"/>
      <c r="L33" s="11"/>
      <c r="M33" s="11"/>
      <c r="N33" s="11"/>
      <c r="O33" s="11"/>
    </row>
    <row r="34" spans="2:15">
      <c r="B34" s="11"/>
      <c r="C34" s="11"/>
      <c r="D34" s="11"/>
      <c r="E34" s="11"/>
      <c r="F34" s="11"/>
      <c r="G34" s="11"/>
      <c r="H34" s="11"/>
      <c r="I34" s="11"/>
      <c r="J34" s="11"/>
      <c r="K34" s="11"/>
      <c r="L34" s="11"/>
      <c r="M34" s="11"/>
      <c r="N34" s="11"/>
      <c r="O34" s="11"/>
    </row>
    <row r="35" spans="2:15">
      <c r="B35" s="11"/>
      <c r="C35" s="11"/>
      <c r="D35" s="11"/>
      <c r="E35" s="11"/>
      <c r="F35" s="11"/>
      <c r="G35" s="11"/>
      <c r="H35" s="11"/>
      <c r="I35" s="11"/>
      <c r="J35" s="11"/>
      <c r="K35" s="11"/>
      <c r="L35" s="11"/>
      <c r="M35" s="11"/>
      <c r="N35" s="11"/>
      <c r="O35" s="11"/>
    </row>
    <row r="36" spans="2:15">
      <c r="B36" s="11"/>
      <c r="C36" s="11"/>
      <c r="D36" s="11"/>
      <c r="E36" s="11"/>
      <c r="F36" s="11"/>
      <c r="G36" s="11"/>
      <c r="H36" s="11"/>
      <c r="I36" s="11"/>
      <c r="J36" s="11"/>
      <c r="K36" s="11"/>
      <c r="L36" s="11"/>
      <c r="M36" s="11"/>
      <c r="N36" s="11"/>
      <c r="O36" s="11"/>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68" customWidth="1"/>
    <col min="2" max="5" width="5.125" style="68" customWidth="1"/>
    <col min="6" max="28" width="4.125" style="68" customWidth="1"/>
    <col min="29" max="16384" width="9.125" style="68"/>
  </cols>
  <sheetData>
    <row r="1" spans="1:30" ht="36" customHeight="1" thickBot="1">
      <c r="A1" s="649" t="s">
        <v>137</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row>
    <row r="2" spans="1:30" ht="15" customHeight="1">
      <c r="A2" s="658" t="s">
        <v>44</v>
      </c>
      <c r="B2" s="656" t="s">
        <v>131</v>
      </c>
      <c r="C2" s="657"/>
      <c r="D2" s="657"/>
      <c r="E2" s="661"/>
      <c r="F2" s="662"/>
      <c r="G2" s="662"/>
      <c r="H2" s="662"/>
      <c r="I2" s="662"/>
      <c r="J2" s="662"/>
      <c r="K2" s="662"/>
      <c r="L2" s="662"/>
      <c r="M2" s="662"/>
      <c r="N2" s="662"/>
      <c r="O2" s="662"/>
      <c r="P2" s="662"/>
      <c r="Q2" s="662"/>
      <c r="R2" s="662"/>
      <c r="S2" s="662"/>
      <c r="T2" s="662"/>
      <c r="U2" s="662"/>
      <c r="V2" s="662"/>
      <c r="W2" s="662"/>
      <c r="X2" s="662"/>
      <c r="Y2" s="662"/>
      <c r="Z2" s="662"/>
      <c r="AA2" s="662"/>
      <c r="AB2" s="663"/>
    </row>
    <row r="3" spans="1:30" ht="15" customHeight="1">
      <c r="A3" s="659"/>
      <c r="B3" s="516" t="s">
        <v>48</v>
      </c>
      <c r="C3" s="516"/>
      <c r="D3" s="516"/>
      <c r="E3" s="651"/>
      <c r="F3" s="584"/>
      <c r="G3" s="584"/>
      <c r="H3" s="584"/>
      <c r="I3" s="584"/>
      <c r="J3" s="584"/>
      <c r="K3" s="584"/>
      <c r="L3" s="584"/>
      <c r="M3" s="584"/>
      <c r="N3" s="584"/>
      <c r="O3" s="584"/>
      <c r="P3" s="584"/>
      <c r="Q3" s="584"/>
      <c r="R3" s="584"/>
      <c r="S3" s="584"/>
      <c r="T3" s="584"/>
      <c r="U3" s="584"/>
      <c r="V3" s="584"/>
      <c r="W3" s="584"/>
      <c r="X3" s="584"/>
      <c r="Y3" s="584"/>
      <c r="Z3" s="584"/>
      <c r="AA3" s="584"/>
      <c r="AB3" s="585"/>
    </row>
    <row r="4" spans="1:30" ht="30" customHeight="1">
      <c r="A4" s="659"/>
      <c r="B4" s="516" t="s">
        <v>49</v>
      </c>
      <c r="C4" s="516"/>
      <c r="D4" s="516"/>
      <c r="E4" s="553"/>
      <c r="F4" s="553"/>
      <c r="G4" s="553"/>
      <c r="H4" s="553"/>
      <c r="I4" s="553"/>
      <c r="J4" s="553"/>
      <c r="K4" s="553"/>
      <c r="L4" s="553"/>
      <c r="M4" s="553"/>
      <c r="N4" s="553"/>
      <c r="O4" s="553"/>
      <c r="P4" s="553"/>
      <c r="Q4" s="553"/>
      <c r="R4" s="553"/>
      <c r="S4" s="553"/>
      <c r="T4" s="553"/>
      <c r="U4" s="553"/>
      <c r="V4" s="553"/>
      <c r="W4" s="553"/>
      <c r="X4" s="553"/>
      <c r="Y4" s="553"/>
      <c r="Z4" s="553"/>
      <c r="AA4" s="553"/>
      <c r="AB4" s="554"/>
    </row>
    <row r="5" spans="1:30" ht="15" customHeight="1">
      <c r="A5" s="659"/>
      <c r="B5" s="516" t="s">
        <v>50</v>
      </c>
      <c r="C5" s="516"/>
      <c r="D5" s="516"/>
      <c r="E5" s="555" t="s">
        <v>103</v>
      </c>
      <c r="F5" s="597"/>
      <c r="G5" s="597"/>
      <c r="H5" s="597"/>
      <c r="I5" s="652"/>
      <c r="J5" s="652"/>
      <c r="K5" s="74" t="s">
        <v>65</v>
      </c>
      <c r="L5" s="652"/>
      <c r="M5" s="652"/>
      <c r="N5" s="74" t="s">
        <v>11</v>
      </c>
      <c r="O5" s="597"/>
      <c r="P5" s="597"/>
      <c r="Q5" s="597"/>
      <c r="R5" s="597"/>
      <c r="S5" s="597"/>
      <c r="T5" s="597"/>
      <c r="U5" s="597"/>
      <c r="V5" s="597"/>
      <c r="W5" s="597"/>
      <c r="X5" s="597"/>
      <c r="Y5" s="597"/>
      <c r="Z5" s="597"/>
      <c r="AA5" s="597"/>
      <c r="AB5" s="558"/>
    </row>
    <row r="6" spans="1:30" ht="15" customHeight="1">
      <c r="A6" s="659"/>
      <c r="B6" s="516"/>
      <c r="C6" s="516"/>
      <c r="D6" s="516"/>
      <c r="E6" s="487"/>
      <c r="F6" s="653"/>
      <c r="G6" s="653"/>
      <c r="H6" s="653"/>
      <c r="I6" s="72" t="s">
        <v>12</v>
      </c>
      <c r="J6" s="86" t="s">
        <v>13</v>
      </c>
      <c r="K6" s="653"/>
      <c r="L6" s="653"/>
      <c r="M6" s="653"/>
      <c r="N6" s="653"/>
      <c r="O6" s="653"/>
      <c r="P6" s="653"/>
      <c r="Q6" s="653"/>
      <c r="R6" s="72" t="s">
        <v>14</v>
      </c>
      <c r="S6" s="86" t="s">
        <v>15</v>
      </c>
      <c r="T6" s="654"/>
      <c r="U6" s="654"/>
      <c r="V6" s="654"/>
      <c r="W6" s="654"/>
      <c r="X6" s="654"/>
      <c r="Y6" s="654"/>
      <c r="Z6" s="654"/>
      <c r="AA6" s="654"/>
      <c r="AB6" s="560"/>
      <c r="AC6" s="49"/>
      <c r="AD6" s="49"/>
    </row>
    <row r="7" spans="1:30" ht="15" customHeight="1">
      <c r="A7" s="659"/>
      <c r="B7" s="516"/>
      <c r="C7" s="516"/>
      <c r="D7" s="516"/>
      <c r="E7" s="487"/>
      <c r="F7" s="653"/>
      <c r="G7" s="653"/>
      <c r="H7" s="653"/>
      <c r="I7" s="72" t="s">
        <v>16</v>
      </c>
      <c r="J7" s="86" t="s">
        <v>17</v>
      </c>
      <c r="K7" s="653"/>
      <c r="L7" s="653"/>
      <c r="M7" s="653"/>
      <c r="N7" s="653"/>
      <c r="O7" s="653"/>
      <c r="P7" s="653"/>
      <c r="Q7" s="653"/>
      <c r="R7" s="72" t="s">
        <v>18</v>
      </c>
      <c r="S7" s="86" t="s">
        <v>19</v>
      </c>
      <c r="T7" s="654"/>
      <c r="U7" s="654"/>
      <c r="V7" s="654"/>
      <c r="W7" s="654"/>
      <c r="X7" s="654"/>
      <c r="Y7" s="654"/>
      <c r="Z7" s="654"/>
      <c r="AA7" s="654"/>
      <c r="AB7" s="560"/>
      <c r="AC7" s="49"/>
      <c r="AD7" s="49"/>
    </row>
    <row r="8" spans="1:30" ht="19.149999999999999" customHeight="1">
      <c r="A8" s="659"/>
      <c r="B8" s="516"/>
      <c r="C8" s="516"/>
      <c r="D8" s="516"/>
      <c r="E8" s="561"/>
      <c r="F8" s="655"/>
      <c r="G8" s="655"/>
      <c r="H8" s="655"/>
      <c r="I8" s="655"/>
      <c r="J8" s="655"/>
      <c r="K8" s="655"/>
      <c r="L8" s="655"/>
      <c r="M8" s="655"/>
      <c r="N8" s="655"/>
      <c r="O8" s="655"/>
      <c r="P8" s="655"/>
      <c r="Q8" s="655"/>
      <c r="R8" s="655"/>
      <c r="S8" s="655"/>
      <c r="T8" s="655"/>
      <c r="U8" s="655"/>
      <c r="V8" s="655"/>
      <c r="W8" s="655"/>
      <c r="X8" s="655"/>
      <c r="Y8" s="655"/>
      <c r="Z8" s="655"/>
      <c r="AA8" s="655"/>
      <c r="AB8" s="563"/>
    </row>
    <row r="9" spans="1:30" ht="15" customHeight="1">
      <c r="A9" s="659"/>
      <c r="B9" s="516" t="s">
        <v>52</v>
      </c>
      <c r="C9" s="516"/>
      <c r="D9" s="516"/>
      <c r="E9" s="516" t="s">
        <v>21</v>
      </c>
      <c r="F9" s="516"/>
      <c r="G9" s="516"/>
      <c r="H9" s="564"/>
      <c r="I9" s="565"/>
      <c r="J9" s="565"/>
      <c r="K9" s="565"/>
      <c r="L9" s="565"/>
      <c r="M9" s="566" t="s">
        <v>22</v>
      </c>
      <c r="N9" s="566"/>
      <c r="O9" s="541"/>
      <c r="P9" s="542"/>
      <c r="Q9" s="516" t="s">
        <v>104</v>
      </c>
      <c r="R9" s="516"/>
      <c r="S9" s="516"/>
      <c r="T9" s="534"/>
      <c r="U9" s="534"/>
      <c r="V9" s="534"/>
      <c r="W9" s="534"/>
      <c r="X9" s="534"/>
      <c r="Y9" s="534"/>
      <c r="Z9" s="534"/>
      <c r="AA9" s="534"/>
      <c r="AB9" s="535"/>
    </row>
    <row r="10" spans="1:30" ht="15" customHeight="1">
      <c r="A10" s="660"/>
      <c r="B10" s="516"/>
      <c r="C10" s="516"/>
      <c r="D10" s="516"/>
      <c r="E10" s="516" t="s">
        <v>24</v>
      </c>
      <c r="F10" s="516"/>
      <c r="G10" s="516"/>
      <c r="H10" s="534"/>
      <c r="I10" s="534"/>
      <c r="J10" s="534"/>
      <c r="K10" s="534"/>
      <c r="L10" s="534"/>
      <c r="M10" s="534"/>
      <c r="N10" s="534"/>
      <c r="O10" s="534"/>
      <c r="P10" s="534"/>
      <c r="Q10" s="534"/>
      <c r="R10" s="534"/>
      <c r="S10" s="534"/>
      <c r="T10" s="534"/>
      <c r="U10" s="534"/>
      <c r="V10" s="534"/>
      <c r="W10" s="534"/>
      <c r="X10" s="534"/>
      <c r="Y10" s="534"/>
      <c r="Z10" s="534"/>
      <c r="AA10" s="534"/>
      <c r="AB10" s="535"/>
    </row>
    <row r="11" spans="1:30" ht="15" customHeight="1">
      <c r="A11" s="633" t="s">
        <v>67</v>
      </c>
      <c r="B11" s="648" t="s">
        <v>48</v>
      </c>
      <c r="C11" s="648"/>
      <c r="D11" s="648"/>
      <c r="E11" s="553"/>
      <c r="F11" s="553"/>
      <c r="G11" s="553"/>
      <c r="H11" s="553"/>
      <c r="I11" s="553"/>
      <c r="J11" s="553"/>
      <c r="K11" s="553"/>
      <c r="L11" s="553"/>
      <c r="M11" s="553"/>
      <c r="N11" s="588" t="s">
        <v>53</v>
      </c>
      <c r="O11" s="587"/>
      <c r="P11" s="668"/>
      <c r="Q11" s="587" t="s">
        <v>9</v>
      </c>
      <c r="R11" s="587"/>
      <c r="S11" s="587"/>
      <c r="T11" s="647"/>
      <c r="U11" s="647"/>
      <c r="V11" s="647"/>
      <c r="W11" s="85" t="s">
        <v>51</v>
      </c>
      <c r="X11" s="647"/>
      <c r="Y11" s="647"/>
      <c r="Z11" s="647"/>
      <c r="AA11" s="75" t="s">
        <v>102</v>
      </c>
      <c r="AB11" s="76"/>
    </row>
    <row r="12" spans="1:30" ht="15" customHeight="1">
      <c r="A12" s="633"/>
      <c r="B12" s="648" t="s">
        <v>101</v>
      </c>
      <c r="C12" s="648"/>
      <c r="D12" s="648"/>
      <c r="E12" s="553"/>
      <c r="F12" s="553"/>
      <c r="G12" s="553"/>
      <c r="H12" s="553"/>
      <c r="I12" s="553"/>
      <c r="J12" s="553"/>
      <c r="K12" s="553"/>
      <c r="L12" s="553"/>
      <c r="M12" s="553"/>
      <c r="N12" s="555"/>
      <c r="O12" s="597"/>
      <c r="P12" s="669"/>
      <c r="Q12" s="561"/>
      <c r="R12" s="655"/>
      <c r="S12" s="655"/>
      <c r="T12" s="655"/>
      <c r="U12" s="655"/>
      <c r="V12" s="655"/>
      <c r="W12" s="655"/>
      <c r="X12" s="655"/>
      <c r="Y12" s="655"/>
      <c r="Z12" s="655"/>
      <c r="AA12" s="655"/>
      <c r="AB12" s="563"/>
    </row>
    <row r="13" spans="1:30" ht="15" customHeight="1">
      <c r="A13" s="633"/>
      <c r="B13" s="648" t="s">
        <v>54</v>
      </c>
      <c r="C13" s="648"/>
      <c r="D13" s="648"/>
      <c r="E13" s="667"/>
      <c r="F13" s="667"/>
      <c r="G13" s="667"/>
      <c r="H13" s="667"/>
      <c r="I13" s="667"/>
      <c r="J13" s="667"/>
      <c r="K13" s="667"/>
      <c r="L13" s="667"/>
      <c r="M13" s="667"/>
      <c r="N13" s="598"/>
      <c r="O13" s="599"/>
      <c r="P13" s="602"/>
      <c r="Q13" s="664"/>
      <c r="R13" s="665"/>
      <c r="S13" s="665"/>
      <c r="T13" s="665"/>
      <c r="U13" s="665"/>
      <c r="V13" s="665"/>
      <c r="W13" s="665"/>
      <c r="X13" s="665"/>
      <c r="Y13" s="665"/>
      <c r="Z13" s="665"/>
      <c r="AA13" s="665"/>
      <c r="AB13" s="666"/>
    </row>
    <row r="14" spans="1:30" ht="30" customHeight="1">
      <c r="A14" s="634"/>
      <c r="B14" s="636" t="s">
        <v>134</v>
      </c>
      <c r="C14" s="520"/>
      <c r="D14" s="520"/>
      <c r="E14" s="520"/>
      <c r="F14" s="520"/>
      <c r="G14" s="520"/>
      <c r="H14" s="520"/>
      <c r="I14" s="520"/>
      <c r="J14" s="520"/>
      <c r="K14" s="520"/>
      <c r="L14" s="520"/>
      <c r="M14" s="520"/>
      <c r="N14" s="637"/>
      <c r="O14" s="638"/>
      <c r="P14" s="638"/>
      <c r="Q14" s="638"/>
      <c r="R14" s="638"/>
      <c r="S14" s="638"/>
      <c r="T14" s="638"/>
      <c r="U14" s="638"/>
      <c r="V14" s="638"/>
      <c r="W14" s="638"/>
      <c r="X14" s="638"/>
      <c r="Y14" s="638"/>
      <c r="Z14" s="638"/>
      <c r="AA14" s="638"/>
      <c r="AB14" s="639"/>
    </row>
    <row r="15" spans="1:30" ht="20.100000000000001" customHeight="1">
      <c r="A15" s="634"/>
      <c r="B15" s="640" t="s">
        <v>105</v>
      </c>
      <c r="C15" s="641"/>
      <c r="D15" s="641"/>
      <c r="E15" s="641"/>
      <c r="F15" s="641"/>
      <c r="G15" s="641"/>
      <c r="H15" s="641"/>
      <c r="I15" s="641"/>
      <c r="J15" s="641"/>
      <c r="K15" s="641"/>
      <c r="L15" s="641"/>
      <c r="M15" s="641"/>
      <c r="N15" s="517" t="s">
        <v>5</v>
      </c>
      <c r="O15" s="520"/>
      <c r="P15" s="521"/>
      <c r="Q15" s="631"/>
      <c r="R15" s="631"/>
      <c r="S15" s="631"/>
      <c r="T15" s="631"/>
      <c r="U15" s="631"/>
      <c r="V15" s="631"/>
      <c r="W15" s="644" t="s">
        <v>106</v>
      </c>
      <c r="X15" s="644"/>
      <c r="Y15" s="645"/>
      <c r="Z15" s="645"/>
      <c r="AA15" s="645"/>
      <c r="AB15" s="646"/>
    </row>
    <row r="16" spans="1:30" ht="15" customHeight="1">
      <c r="A16" s="634"/>
      <c r="B16" s="642"/>
      <c r="C16" s="597"/>
      <c r="D16" s="597"/>
      <c r="E16" s="597"/>
      <c r="F16" s="597"/>
      <c r="G16" s="597"/>
      <c r="H16" s="597"/>
      <c r="I16" s="597"/>
      <c r="J16" s="597"/>
      <c r="K16" s="597"/>
      <c r="L16" s="597"/>
      <c r="M16" s="597"/>
      <c r="N16" s="618" t="s">
        <v>41</v>
      </c>
      <c r="O16" s="619"/>
      <c r="P16" s="620"/>
      <c r="Q16" s="624"/>
      <c r="R16" s="624"/>
      <c r="S16" s="624"/>
      <c r="T16" s="624"/>
      <c r="U16" s="624"/>
      <c r="V16" s="624"/>
      <c r="W16" s="624"/>
      <c r="X16" s="624"/>
      <c r="Y16" s="624"/>
      <c r="Z16" s="624"/>
      <c r="AA16" s="624"/>
      <c r="AB16" s="625"/>
    </row>
    <row r="17" spans="1:29" ht="15" customHeight="1">
      <c r="A17" s="635"/>
      <c r="B17" s="643"/>
      <c r="C17" s="528"/>
      <c r="D17" s="528"/>
      <c r="E17" s="528"/>
      <c r="F17" s="528"/>
      <c r="G17" s="528"/>
      <c r="H17" s="528"/>
      <c r="I17" s="528"/>
      <c r="J17" s="528"/>
      <c r="K17" s="528"/>
      <c r="L17" s="528"/>
      <c r="M17" s="528"/>
      <c r="N17" s="621"/>
      <c r="O17" s="622"/>
      <c r="P17" s="623"/>
      <c r="Q17" s="626"/>
      <c r="R17" s="626"/>
      <c r="S17" s="626"/>
      <c r="T17" s="626"/>
      <c r="U17" s="626"/>
      <c r="V17" s="626"/>
      <c r="W17" s="626"/>
      <c r="X17" s="626"/>
      <c r="Y17" s="626"/>
      <c r="Z17" s="626"/>
      <c r="AA17" s="626"/>
      <c r="AB17" s="627"/>
      <c r="AC17" s="68" t="s">
        <v>43</v>
      </c>
    </row>
    <row r="18" spans="1:29" ht="22.15" customHeight="1">
      <c r="A18" s="515" t="s">
        <v>40</v>
      </c>
      <c r="B18" s="516" t="s">
        <v>55</v>
      </c>
      <c r="C18" s="516"/>
      <c r="D18" s="516"/>
      <c r="E18" s="553"/>
      <c r="F18" s="553"/>
      <c r="G18" s="553"/>
      <c r="H18" s="553"/>
      <c r="I18" s="553"/>
      <c r="J18" s="553"/>
      <c r="K18" s="553"/>
      <c r="L18" s="553"/>
      <c r="M18" s="553"/>
      <c r="N18" s="628" t="s">
        <v>63</v>
      </c>
      <c r="O18" s="629"/>
      <c r="P18" s="630"/>
      <c r="Q18" s="631"/>
      <c r="R18" s="631"/>
      <c r="S18" s="631"/>
      <c r="T18" s="631"/>
      <c r="U18" s="631"/>
      <c r="V18" s="631"/>
      <c r="W18" s="631"/>
      <c r="X18" s="631"/>
      <c r="Y18" s="631"/>
      <c r="Z18" s="631"/>
      <c r="AA18" s="631"/>
      <c r="AB18" s="632"/>
    </row>
    <row r="19" spans="1:29" ht="22.15" customHeight="1">
      <c r="A19" s="515"/>
      <c r="B19" s="516" t="s">
        <v>55</v>
      </c>
      <c r="C19" s="516"/>
      <c r="D19" s="516"/>
      <c r="E19" s="553"/>
      <c r="F19" s="553"/>
      <c r="G19" s="553"/>
      <c r="H19" s="553"/>
      <c r="I19" s="553"/>
      <c r="J19" s="553"/>
      <c r="K19" s="553"/>
      <c r="L19" s="553"/>
      <c r="M19" s="553"/>
      <c r="N19" s="628" t="s">
        <v>63</v>
      </c>
      <c r="O19" s="629"/>
      <c r="P19" s="630"/>
      <c r="Q19" s="631"/>
      <c r="R19" s="631"/>
      <c r="S19" s="631"/>
      <c r="T19" s="631"/>
      <c r="U19" s="631"/>
      <c r="V19" s="631"/>
      <c r="W19" s="631"/>
      <c r="X19" s="631"/>
      <c r="Y19" s="631"/>
      <c r="Z19" s="631"/>
      <c r="AA19" s="631"/>
      <c r="AB19" s="632"/>
    </row>
    <row r="20" spans="1:29" ht="15" customHeight="1">
      <c r="A20" s="593" t="s">
        <v>42</v>
      </c>
      <c r="B20" s="594"/>
      <c r="C20" s="594"/>
      <c r="D20" s="594"/>
      <c r="E20" s="594"/>
      <c r="F20" s="594"/>
      <c r="G20" s="594"/>
      <c r="H20" s="594"/>
      <c r="I20" s="594"/>
      <c r="J20" s="594"/>
      <c r="K20" s="594"/>
      <c r="L20" s="594"/>
      <c r="M20" s="594"/>
      <c r="N20" s="594"/>
      <c r="O20" s="594"/>
      <c r="P20" s="594"/>
      <c r="Q20" s="594"/>
      <c r="R20" s="594"/>
      <c r="S20" s="594"/>
      <c r="T20" s="594"/>
      <c r="U20" s="594"/>
      <c r="V20" s="594"/>
      <c r="W20" s="594"/>
      <c r="X20" s="594"/>
      <c r="Y20" s="594"/>
      <c r="Z20" s="594"/>
      <c r="AA20" s="594"/>
      <c r="AB20" s="595"/>
    </row>
    <row r="21" spans="1:29" ht="15" customHeight="1">
      <c r="A21" s="596" t="s">
        <v>56</v>
      </c>
      <c r="B21" s="597"/>
      <c r="C21" s="597"/>
      <c r="D21" s="597"/>
      <c r="E21" s="597"/>
      <c r="F21" s="597"/>
      <c r="G21" s="597"/>
      <c r="H21" s="598" t="s">
        <v>107</v>
      </c>
      <c r="I21" s="599"/>
      <c r="J21" s="599"/>
      <c r="K21" s="599"/>
      <c r="L21" s="599"/>
      <c r="M21" s="600"/>
      <c r="N21" s="601" t="s">
        <v>108</v>
      </c>
      <c r="O21" s="599"/>
      <c r="P21" s="599"/>
      <c r="Q21" s="599"/>
      <c r="R21" s="599"/>
      <c r="S21" s="600"/>
      <c r="T21" s="601" t="s">
        <v>68</v>
      </c>
      <c r="U21" s="599"/>
      <c r="V21" s="599"/>
      <c r="W21" s="599"/>
      <c r="X21" s="599"/>
      <c r="Y21" s="602"/>
      <c r="Z21" s="603"/>
      <c r="AA21" s="604"/>
      <c r="AB21" s="605"/>
    </row>
    <row r="22" spans="1:29" ht="15" customHeight="1">
      <c r="A22" s="596"/>
      <c r="B22" s="597"/>
      <c r="C22" s="597"/>
      <c r="D22" s="597"/>
      <c r="E22" s="597"/>
      <c r="F22" s="597"/>
      <c r="G22" s="597"/>
      <c r="H22" s="612" t="s">
        <v>57</v>
      </c>
      <c r="I22" s="591"/>
      <c r="J22" s="592"/>
      <c r="K22" s="590" t="s">
        <v>61</v>
      </c>
      <c r="L22" s="591"/>
      <c r="M22" s="592"/>
      <c r="N22" s="590" t="s">
        <v>57</v>
      </c>
      <c r="O22" s="591"/>
      <c r="P22" s="592"/>
      <c r="Q22" s="590" t="s">
        <v>61</v>
      </c>
      <c r="R22" s="591"/>
      <c r="S22" s="592"/>
      <c r="T22" s="590" t="s">
        <v>57</v>
      </c>
      <c r="U22" s="591"/>
      <c r="V22" s="592"/>
      <c r="W22" s="590" t="s">
        <v>61</v>
      </c>
      <c r="X22" s="591"/>
      <c r="Y22" s="613"/>
      <c r="Z22" s="606"/>
      <c r="AA22" s="607"/>
      <c r="AB22" s="608"/>
    </row>
    <row r="23" spans="1:29" ht="15" customHeight="1">
      <c r="A23" s="614"/>
      <c r="B23" s="590" t="s">
        <v>66</v>
      </c>
      <c r="C23" s="591"/>
      <c r="D23" s="591"/>
      <c r="E23" s="591"/>
      <c r="F23" s="591"/>
      <c r="G23" s="591"/>
      <c r="H23" s="612"/>
      <c r="I23" s="591"/>
      <c r="J23" s="592"/>
      <c r="K23" s="590"/>
      <c r="L23" s="591"/>
      <c r="M23" s="592"/>
      <c r="N23" s="590"/>
      <c r="O23" s="591"/>
      <c r="P23" s="592"/>
      <c r="Q23" s="590"/>
      <c r="R23" s="591"/>
      <c r="S23" s="592"/>
      <c r="T23" s="590"/>
      <c r="U23" s="591"/>
      <c r="V23" s="592"/>
      <c r="W23" s="590"/>
      <c r="X23" s="591"/>
      <c r="Y23" s="613"/>
      <c r="Z23" s="606"/>
      <c r="AA23" s="607"/>
      <c r="AB23" s="608"/>
    </row>
    <row r="24" spans="1:29" ht="15" customHeight="1">
      <c r="A24" s="614"/>
      <c r="B24" s="586" t="s">
        <v>58</v>
      </c>
      <c r="C24" s="587"/>
      <c r="D24" s="587"/>
      <c r="E24" s="587"/>
      <c r="F24" s="587"/>
      <c r="G24" s="587"/>
      <c r="H24" s="588"/>
      <c r="I24" s="587"/>
      <c r="J24" s="589"/>
      <c r="K24" s="586"/>
      <c r="L24" s="587"/>
      <c r="M24" s="589"/>
      <c r="N24" s="590"/>
      <c r="O24" s="591"/>
      <c r="P24" s="592"/>
      <c r="Q24" s="590"/>
      <c r="R24" s="591"/>
      <c r="S24" s="592"/>
      <c r="T24" s="590"/>
      <c r="U24" s="591"/>
      <c r="V24" s="592"/>
      <c r="W24" s="590"/>
      <c r="X24" s="591"/>
      <c r="Y24" s="613"/>
      <c r="Z24" s="606"/>
      <c r="AA24" s="607"/>
      <c r="AB24" s="608"/>
    </row>
    <row r="25" spans="1:29" ht="15" customHeight="1">
      <c r="A25" s="615"/>
      <c r="B25" s="517" t="s">
        <v>62</v>
      </c>
      <c r="C25" s="520"/>
      <c r="D25" s="520"/>
      <c r="E25" s="520"/>
      <c r="F25" s="520"/>
      <c r="G25" s="520"/>
      <c r="H25" s="517"/>
      <c r="I25" s="520"/>
      <c r="J25" s="520"/>
      <c r="K25" s="520"/>
      <c r="L25" s="520"/>
      <c r="M25" s="521"/>
      <c r="N25" s="616"/>
      <c r="O25" s="616"/>
      <c r="P25" s="616"/>
      <c r="Q25" s="616"/>
      <c r="R25" s="616"/>
      <c r="S25" s="617"/>
      <c r="T25" s="579"/>
      <c r="U25" s="580"/>
      <c r="V25" s="580"/>
      <c r="W25" s="580"/>
      <c r="X25" s="580"/>
      <c r="Y25" s="581"/>
      <c r="Z25" s="609"/>
      <c r="AA25" s="610"/>
      <c r="AB25" s="611"/>
    </row>
    <row r="26" spans="1:29" ht="15" customHeight="1">
      <c r="A26" s="582" t="s">
        <v>109</v>
      </c>
      <c r="B26" s="583"/>
      <c r="C26" s="583"/>
      <c r="D26" s="583"/>
      <c r="E26" s="583"/>
      <c r="F26" s="583"/>
      <c r="G26" s="583"/>
      <c r="H26" s="518"/>
      <c r="I26" s="519"/>
      <c r="J26" s="519"/>
      <c r="K26" s="519"/>
      <c r="L26" s="520" t="s">
        <v>59</v>
      </c>
      <c r="M26" s="521"/>
      <c r="N26" s="77"/>
      <c r="O26" s="78"/>
      <c r="P26" s="584"/>
      <c r="Q26" s="584"/>
      <c r="R26" s="584"/>
      <c r="S26" s="584"/>
      <c r="T26" s="584"/>
      <c r="U26" s="584"/>
      <c r="V26" s="584"/>
      <c r="W26" s="584"/>
      <c r="X26" s="584"/>
      <c r="Y26" s="584"/>
      <c r="Z26" s="584"/>
      <c r="AA26" s="584"/>
      <c r="AB26" s="585"/>
    </row>
    <row r="27" spans="1:29" ht="15" customHeight="1">
      <c r="A27" s="575" t="s">
        <v>110</v>
      </c>
      <c r="B27" s="576"/>
      <c r="C27" s="576"/>
      <c r="D27" s="576"/>
      <c r="E27" s="576"/>
      <c r="F27" s="576"/>
      <c r="G27" s="576"/>
      <c r="H27" s="577"/>
      <c r="I27" s="577"/>
      <c r="J27" s="577"/>
      <c r="K27" s="577"/>
      <c r="L27" s="577"/>
      <c r="M27" s="577"/>
      <c r="N27" s="576"/>
      <c r="O27" s="576"/>
      <c r="P27" s="576"/>
      <c r="Q27" s="576"/>
      <c r="R27" s="576"/>
      <c r="S27" s="576"/>
      <c r="T27" s="576"/>
      <c r="U27" s="576"/>
      <c r="V27" s="576"/>
      <c r="W27" s="576"/>
      <c r="X27" s="576"/>
      <c r="Y27" s="576"/>
      <c r="Z27" s="576"/>
      <c r="AA27" s="576"/>
      <c r="AB27" s="578"/>
    </row>
    <row r="28" spans="1:29" ht="15" customHeight="1">
      <c r="A28" s="540" t="s">
        <v>111</v>
      </c>
      <c r="B28" s="520"/>
      <c r="C28" s="520"/>
      <c r="D28" s="520"/>
      <c r="E28" s="520"/>
      <c r="F28" s="520"/>
      <c r="G28" s="521"/>
      <c r="H28" s="518"/>
      <c r="I28" s="519"/>
      <c r="J28" s="519"/>
      <c r="K28" s="519"/>
      <c r="L28" s="541" t="s">
        <v>46</v>
      </c>
      <c r="M28" s="542"/>
      <c r="N28" s="73"/>
      <c r="O28" s="73"/>
      <c r="P28" s="73"/>
      <c r="Q28" s="73"/>
      <c r="R28" s="73"/>
      <c r="S28" s="73"/>
      <c r="T28" s="73"/>
      <c r="U28" s="73"/>
      <c r="V28" s="73"/>
      <c r="W28" s="73"/>
      <c r="X28" s="73"/>
      <c r="Y28" s="73"/>
      <c r="Z28" s="73"/>
      <c r="AA28" s="73"/>
      <c r="AB28" s="79"/>
    </row>
    <row r="29" spans="1:29" ht="15" customHeight="1">
      <c r="A29" s="527" t="s">
        <v>112</v>
      </c>
      <c r="B29" s="528"/>
      <c r="C29" s="528"/>
      <c r="D29" s="528"/>
      <c r="E29" s="528"/>
      <c r="F29" s="528"/>
      <c r="G29" s="529"/>
      <c r="H29" s="518"/>
      <c r="I29" s="519"/>
      <c r="J29" s="519"/>
      <c r="K29" s="519"/>
      <c r="L29" s="530" t="s">
        <v>46</v>
      </c>
      <c r="M29" s="531"/>
      <c r="N29" s="532" t="s">
        <v>113</v>
      </c>
      <c r="O29" s="532"/>
      <c r="P29" s="532"/>
      <c r="Q29" s="532"/>
      <c r="R29" s="532"/>
      <c r="S29" s="532"/>
      <c r="T29" s="532"/>
      <c r="U29" s="532"/>
      <c r="V29" s="532"/>
      <c r="W29" s="532"/>
      <c r="X29" s="533"/>
      <c r="Y29" s="523"/>
      <c r="Z29" s="524"/>
      <c r="AA29" s="520" t="s">
        <v>45</v>
      </c>
      <c r="AB29" s="522"/>
    </row>
    <row r="30" spans="1:29" s="69" customFormat="1" ht="15" customHeight="1">
      <c r="A30" s="515" t="s">
        <v>114</v>
      </c>
      <c r="B30" s="516"/>
      <c r="C30" s="516"/>
      <c r="D30" s="516"/>
      <c r="E30" s="516"/>
      <c r="F30" s="516"/>
      <c r="G30" s="517"/>
      <c r="H30" s="518"/>
      <c r="I30" s="519"/>
      <c r="J30" s="519"/>
      <c r="K30" s="519"/>
      <c r="L30" s="520" t="s">
        <v>59</v>
      </c>
      <c r="M30" s="521"/>
      <c r="N30" s="84"/>
      <c r="O30" s="84"/>
      <c r="P30" s="84"/>
      <c r="Q30" s="84"/>
      <c r="R30" s="84"/>
      <c r="S30" s="84"/>
      <c r="T30" s="84"/>
      <c r="U30" s="84"/>
      <c r="V30" s="84"/>
      <c r="W30" s="84"/>
      <c r="X30" s="84"/>
      <c r="Y30" s="84"/>
      <c r="Z30" s="84"/>
      <c r="AA30" s="84"/>
      <c r="AB30" s="80"/>
    </row>
    <row r="31" spans="1:29" s="69" customFormat="1" ht="15" customHeight="1">
      <c r="A31" s="515" t="s">
        <v>115</v>
      </c>
      <c r="B31" s="516"/>
      <c r="C31" s="516"/>
      <c r="D31" s="516"/>
      <c r="E31" s="516"/>
      <c r="F31" s="516"/>
      <c r="G31" s="516"/>
      <c r="H31" s="518"/>
      <c r="I31" s="519"/>
      <c r="J31" s="519"/>
      <c r="K31" s="519"/>
      <c r="L31" s="520" t="s">
        <v>59</v>
      </c>
      <c r="M31" s="521"/>
      <c r="N31" s="520" t="s">
        <v>116</v>
      </c>
      <c r="O31" s="520"/>
      <c r="P31" s="520"/>
      <c r="Q31" s="520"/>
      <c r="R31" s="520"/>
      <c r="S31" s="520"/>
      <c r="T31" s="520"/>
      <c r="U31" s="520"/>
      <c r="V31" s="520"/>
      <c r="W31" s="520"/>
      <c r="X31" s="521"/>
      <c r="Y31" s="523"/>
      <c r="Z31" s="524"/>
      <c r="AA31" s="525" t="s">
        <v>59</v>
      </c>
      <c r="AB31" s="526"/>
    </row>
    <row r="32" spans="1:29" s="69" customFormat="1" ht="15" customHeight="1">
      <c r="A32" s="515" t="s">
        <v>47</v>
      </c>
      <c r="B32" s="516"/>
      <c r="C32" s="516"/>
      <c r="D32" s="516"/>
      <c r="E32" s="516"/>
      <c r="F32" s="516"/>
      <c r="G32" s="516"/>
      <c r="H32" s="567"/>
      <c r="I32" s="568"/>
      <c r="J32" s="568"/>
      <c r="K32" s="568"/>
      <c r="L32" s="568"/>
      <c r="M32" s="568"/>
      <c r="N32" s="568"/>
      <c r="O32" s="568"/>
      <c r="P32" s="568"/>
      <c r="Q32" s="568"/>
      <c r="R32" s="568"/>
      <c r="S32" s="568"/>
      <c r="T32" s="568"/>
      <c r="U32" s="568"/>
      <c r="V32" s="568"/>
      <c r="W32" s="568"/>
      <c r="X32" s="568"/>
      <c r="Y32" s="568"/>
      <c r="Z32" s="568"/>
      <c r="AA32" s="568"/>
      <c r="AB32" s="569"/>
    </row>
    <row r="33" spans="1:29" ht="15" customHeight="1" thickBot="1">
      <c r="A33" s="570" t="s">
        <v>60</v>
      </c>
      <c r="B33" s="571"/>
      <c r="C33" s="571"/>
      <c r="D33" s="571"/>
      <c r="E33" s="571"/>
      <c r="F33" s="572" t="s">
        <v>64</v>
      </c>
      <c r="G33" s="573"/>
      <c r="H33" s="573"/>
      <c r="I33" s="573"/>
      <c r="J33" s="573"/>
      <c r="K33" s="573"/>
      <c r="L33" s="573"/>
      <c r="M33" s="573"/>
      <c r="N33" s="573"/>
      <c r="O33" s="573"/>
      <c r="P33" s="573"/>
      <c r="Q33" s="573"/>
      <c r="R33" s="573"/>
      <c r="S33" s="573"/>
      <c r="T33" s="573"/>
      <c r="U33" s="573"/>
      <c r="V33" s="573"/>
      <c r="W33" s="573"/>
      <c r="X33" s="573"/>
      <c r="Y33" s="573"/>
      <c r="Z33" s="573"/>
      <c r="AA33" s="573"/>
      <c r="AB33" s="574"/>
    </row>
    <row r="34" spans="1:29" ht="36" customHeight="1" thickBot="1">
      <c r="A34" s="545" t="s">
        <v>117</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row>
    <row r="35" spans="1:29" ht="15" customHeight="1">
      <c r="A35" s="547" t="s">
        <v>44</v>
      </c>
      <c r="B35" s="549" t="s">
        <v>48</v>
      </c>
      <c r="C35" s="549"/>
      <c r="D35" s="549"/>
      <c r="E35" s="550"/>
      <c r="F35" s="551"/>
      <c r="G35" s="551"/>
      <c r="H35" s="551"/>
      <c r="I35" s="551"/>
      <c r="J35" s="551"/>
      <c r="K35" s="551"/>
      <c r="L35" s="551"/>
      <c r="M35" s="551"/>
      <c r="N35" s="551"/>
      <c r="O35" s="551"/>
      <c r="P35" s="551"/>
      <c r="Q35" s="551"/>
      <c r="R35" s="551"/>
      <c r="S35" s="551"/>
      <c r="T35" s="551"/>
      <c r="U35" s="551"/>
      <c r="V35" s="551"/>
      <c r="W35" s="551"/>
      <c r="X35" s="551"/>
      <c r="Y35" s="551"/>
      <c r="Z35" s="551"/>
      <c r="AA35" s="551"/>
      <c r="AB35" s="552"/>
    </row>
    <row r="36" spans="1:29" ht="15" customHeight="1">
      <c r="A36" s="548"/>
      <c r="B36" s="516" t="s">
        <v>49</v>
      </c>
      <c r="C36" s="516"/>
      <c r="D36" s="516"/>
      <c r="E36" s="553"/>
      <c r="F36" s="553"/>
      <c r="G36" s="553"/>
      <c r="H36" s="553"/>
      <c r="I36" s="553"/>
      <c r="J36" s="553"/>
      <c r="K36" s="553"/>
      <c r="L36" s="553"/>
      <c r="M36" s="553"/>
      <c r="N36" s="553"/>
      <c r="O36" s="553"/>
      <c r="P36" s="553"/>
      <c r="Q36" s="553"/>
      <c r="R36" s="553"/>
      <c r="S36" s="553"/>
      <c r="T36" s="553"/>
      <c r="U36" s="553"/>
      <c r="V36" s="553"/>
      <c r="W36" s="553"/>
      <c r="X36" s="553"/>
      <c r="Y36" s="553"/>
      <c r="Z36" s="553"/>
      <c r="AA36" s="553"/>
      <c r="AB36" s="554"/>
    </row>
    <row r="37" spans="1:29" ht="15" customHeight="1">
      <c r="A37" s="548"/>
      <c r="B37" s="516" t="s">
        <v>50</v>
      </c>
      <c r="C37" s="516"/>
      <c r="D37" s="516"/>
      <c r="E37" s="555" t="s">
        <v>103</v>
      </c>
      <c r="F37" s="556"/>
      <c r="G37" s="556"/>
      <c r="H37" s="556"/>
      <c r="I37" s="557"/>
      <c r="J37" s="557"/>
      <c r="K37" s="71" t="s">
        <v>65</v>
      </c>
      <c r="L37" s="557"/>
      <c r="M37" s="557"/>
      <c r="N37" s="71" t="s">
        <v>11</v>
      </c>
      <c r="O37" s="556"/>
      <c r="P37" s="556"/>
      <c r="Q37" s="556"/>
      <c r="R37" s="556"/>
      <c r="S37" s="556"/>
      <c r="T37" s="556"/>
      <c r="U37" s="556"/>
      <c r="V37" s="556"/>
      <c r="W37" s="556"/>
      <c r="X37" s="556"/>
      <c r="Y37" s="556"/>
      <c r="Z37" s="556"/>
      <c r="AA37" s="556"/>
      <c r="AB37" s="558"/>
      <c r="AC37" s="68" t="s">
        <v>0</v>
      </c>
    </row>
    <row r="38" spans="1:29" ht="15" customHeight="1">
      <c r="A38" s="548"/>
      <c r="B38" s="516"/>
      <c r="C38" s="516"/>
      <c r="D38" s="516"/>
      <c r="E38" s="487"/>
      <c r="F38" s="451"/>
      <c r="G38" s="451"/>
      <c r="H38" s="451"/>
      <c r="I38" s="67" t="s">
        <v>12</v>
      </c>
      <c r="J38" s="62" t="s">
        <v>13</v>
      </c>
      <c r="K38" s="451"/>
      <c r="L38" s="451"/>
      <c r="M38" s="451"/>
      <c r="N38" s="451"/>
      <c r="O38" s="451"/>
      <c r="P38" s="451"/>
      <c r="Q38" s="451"/>
      <c r="R38" s="67" t="s">
        <v>14</v>
      </c>
      <c r="S38" s="62" t="s">
        <v>15</v>
      </c>
      <c r="T38" s="559"/>
      <c r="U38" s="559"/>
      <c r="V38" s="559"/>
      <c r="W38" s="559"/>
      <c r="X38" s="559"/>
      <c r="Y38" s="559"/>
      <c r="Z38" s="559"/>
      <c r="AA38" s="559"/>
      <c r="AB38" s="560"/>
    </row>
    <row r="39" spans="1:29" ht="15" customHeight="1">
      <c r="A39" s="548"/>
      <c r="B39" s="516"/>
      <c r="C39" s="516"/>
      <c r="D39" s="516"/>
      <c r="E39" s="487"/>
      <c r="F39" s="451"/>
      <c r="G39" s="451"/>
      <c r="H39" s="451"/>
      <c r="I39" s="67" t="s">
        <v>16</v>
      </c>
      <c r="J39" s="62" t="s">
        <v>17</v>
      </c>
      <c r="K39" s="451"/>
      <c r="L39" s="451"/>
      <c r="M39" s="451"/>
      <c r="N39" s="451"/>
      <c r="O39" s="451"/>
      <c r="P39" s="451"/>
      <c r="Q39" s="451"/>
      <c r="R39" s="67" t="s">
        <v>18</v>
      </c>
      <c r="S39" s="62" t="s">
        <v>19</v>
      </c>
      <c r="T39" s="559"/>
      <c r="U39" s="559"/>
      <c r="V39" s="559"/>
      <c r="W39" s="559"/>
      <c r="X39" s="559"/>
      <c r="Y39" s="559"/>
      <c r="Z39" s="559"/>
      <c r="AA39" s="559"/>
      <c r="AB39" s="560"/>
    </row>
    <row r="40" spans="1:29" ht="19.149999999999999" customHeight="1">
      <c r="A40" s="548"/>
      <c r="B40" s="516"/>
      <c r="C40" s="516"/>
      <c r="D40" s="516"/>
      <c r="E40" s="561" t="s">
        <v>118</v>
      </c>
      <c r="F40" s="562"/>
      <c r="G40" s="562"/>
      <c r="H40" s="562"/>
      <c r="I40" s="562"/>
      <c r="J40" s="562"/>
      <c r="K40" s="562"/>
      <c r="L40" s="562"/>
      <c r="M40" s="562"/>
      <c r="N40" s="562"/>
      <c r="O40" s="562"/>
      <c r="P40" s="562"/>
      <c r="Q40" s="562"/>
      <c r="R40" s="562"/>
      <c r="S40" s="562"/>
      <c r="T40" s="562"/>
      <c r="U40" s="562"/>
      <c r="V40" s="562"/>
      <c r="W40" s="562"/>
      <c r="X40" s="562"/>
      <c r="Y40" s="562"/>
      <c r="Z40" s="562"/>
      <c r="AA40" s="562"/>
      <c r="AB40" s="563"/>
    </row>
    <row r="41" spans="1:29" ht="15" customHeight="1">
      <c r="A41" s="548"/>
      <c r="B41" s="516" t="s">
        <v>52</v>
      </c>
      <c r="C41" s="516"/>
      <c r="D41" s="516"/>
      <c r="E41" s="516" t="s">
        <v>21</v>
      </c>
      <c r="F41" s="516"/>
      <c r="G41" s="516"/>
      <c r="H41" s="564"/>
      <c r="I41" s="565"/>
      <c r="J41" s="565"/>
      <c r="K41" s="565"/>
      <c r="L41" s="565"/>
      <c r="M41" s="566" t="s">
        <v>22</v>
      </c>
      <c r="N41" s="566"/>
      <c r="O41" s="541"/>
      <c r="P41" s="542"/>
      <c r="Q41" s="516" t="s">
        <v>104</v>
      </c>
      <c r="R41" s="516"/>
      <c r="S41" s="516"/>
      <c r="T41" s="534"/>
      <c r="U41" s="534"/>
      <c r="V41" s="534"/>
      <c r="W41" s="534"/>
      <c r="X41" s="534"/>
      <c r="Y41" s="534"/>
      <c r="Z41" s="534"/>
      <c r="AA41" s="534"/>
      <c r="AB41" s="535"/>
    </row>
    <row r="42" spans="1:29" ht="15" customHeight="1">
      <c r="A42" s="548"/>
      <c r="B42" s="516"/>
      <c r="C42" s="516"/>
      <c r="D42" s="516"/>
      <c r="E42" s="516" t="s">
        <v>24</v>
      </c>
      <c r="F42" s="516"/>
      <c r="G42" s="516"/>
      <c r="H42" s="534"/>
      <c r="I42" s="534"/>
      <c r="J42" s="534"/>
      <c r="K42" s="534"/>
      <c r="L42" s="534"/>
      <c r="M42" s="534"/>
      <c r="N42" s="534"/>
      <c r="O42" s="534"/>
      <c r="P42" s="534"/>
      <c r="Q42" s="534"/>
      <c r="R42" s="534"/>
      <c r="S42" s="534"/>
      <c r="T42" s="534"/>
      <c r="U42" s="534"/>
      <c r="V42" s="534"/>
      <c r="W42" s="534"/>
      <c r="X42" s="534"/>
      <c r="Y42" s="534"/>
      <c r="Z42" s="534"/>
      <c r="AA42" s="534"/>
      <c r="AB42" s="535"/>
    </row>
    <row r="43" spans="1:29" ht="15" customHeight="1">
      <c r="A43" s="536" t="s">
        <v>110</v>
      </c>
      <c r="B43" s="537"/>
      <c r="C43" s="537"/>
      <c r="D43" s="537"/>
      <c r="E43" s="537"/>
      <c r="F43" s="537"/>
      <c r="G43" s="537"/>
      <c r="H43" s="537"/>
      <c r="I43" s="537"/>
      <c r="J43" s="538"/>
      <c r="K43" s="538"/>
      <c r="L43" s="538"/>
      <c r="M43" s="538"/>
      <c r="N43" s="538"/>
      <c r="O43" s="538"/>
      <c r="P43" s="538"/>
      <c r="Q43" s="538"/>
      <c r="R43" s="538"/>
      <c r="S43" s="538"/>
      <c r="T43" s="538"/>
      <c r="U43" s="538"/>
      <c r="V43" s="538"/>
      <c r="W43" s="538"/>
      <c r="X43" s="538"/>
      <c r="Y43" s="538"/>
      <c r="Z43" s="538"/>
      <c r="AA43" s="538"/>
      <c r="AB43" s="539"/>
    </row>
    <row r="44" spans="1:29" ht="15" customHeight="1">
      <c r="A44" s="540" t="s">
        <v>111</v>
      </c>
      <c r="B44" s="520"/>
      <c r="C44" s="520"/>
      <c r="D44" s="520"/>
      <c r="E44" s="520"/>
      <c r="F44" s="520"/>
      <c r="G44" s="521"/>
      <c r="H44" s="518"/>
      <c r="I44" s="519"/>
      <c r="J44" s="519"/>
      <c r="K44" s="519"/>
      <c r="L44" s="541" t="s">
        <v>46</v>
      </c>
      <c r="M44" s="542"/>
      <c r="N44" s="543"/>
      <c r="O44" s="541"/>
      <c r="P44" s="541"/>
      <c r="Q44" s="541"/>
      <c r="R44" s="541"/>
      <c r="S44" s="541"/>
      <c r="T44" s="541"/>
      <c r="U44" s="541"/>
      <c r="V44" s="541"/>
      <c r="W44" s="541"/>
      <c r="X44" s="541"/>
      <c r="Y44" s="541"/>
      <c r="Z44" s="541"/>
      <c r="AA44" s="541"/>
      <c r="AB44" s="544"/>
    </row>
    <row r="45" spans="1:29" ht="15" customHeight="1">
      <c r="A45" s="527" t="s">
        <v>112</v>
      </c>
      <c r="B45" s="528"/>
      <c r="C45" s="528"/>
      <c r="D45" s="528"/>
      <c r="E45" s="528"/>
      <c r="F45" s="528"/>
      <c r="G45" s="529"/>
      <c r="H45" s="518"/>
      <c r="I45" s="519"/>
      <c r="J45" s="519"/>
      <c r="K45" s="519"/>
      <c r="L45" s="530" t="s">
        <v>46</v>
      </c>
      <c r="M45" s="531"/>
      <c r="N45" s="532" t="s">
        <v>113</v>
      </c>
      <c r="O45" s="532"/>
      <c r="P45" s="532"/>
      <c r="Q45" s="532"/>
      <c r="R45" s="532"/>
      <c r="S45" s="532"/>
      <c r="T45" s="532"/>
      <c r="U45" s="532"/>
      <c r="V45" s="532"/>
      <c r="W45" s="532"/>
      <c r="X45" s="533"/>
      <c r="Y45" s="523"/>
      <c r="Z45" s="524"/>
      <c r="AA45" s="520" t="s">
        <v>45</v>
      </c>
      <c r="AB45" s="522"/>
    </row>
    <row r="46" spans="1:29" s="69" customFormat="1" ht="15" customHeight="1">
      <c r="A46" s="515" t="s">
        <v>114</v>
      </c>
      <c r="B46" s="516"/>
      <c r="C46" s="516"/>
      <c r="D46" s="516"/>
      <c r="E46" s="516"/>
      <c r="F46" s="516"/>
      <c r="G46" s="517"/>
      <c r="H46" s="518"/>
      <c r="I46" s="519"/>
      <c r="J46" s="519"/>
      <c r="K46" s="519"/>
      <c r="L46" s="520" t="s">
        <v>59</v>
      </c>
      <c r="M46" s="521"/>
      <c r="N46" s="517"/>
      <c r="O46" s="520"/>
      <c r="P46" s="520"/>
      <c r="Q46" s="520"/>
      <c r="R46" s="520"/>
      <c r="S46" s="520"/>
      <c r="T46" s="520"/>
      <c r="U46" s="520"/>
      <c r="V46" s="520"/>
      <c r="W46" s="520"/>
      <c r="X46" s="520"/>
      <c r="Y46" s="520"/>
      <c r="Z46" s="520"/>
      <c r="AA46" s="520"/>
      <c r="AB46" s="522"/>
    </row>
    <row r="47" spans="1:29" s="69" customFormat="1" ht="15" customHeight="1">
      <c r="A47" s="515" t="s">
        <v>115</v>
      </c>
      <c r="B47" s="516"/>
      <c r="C47" s="516"/>
      <c r="D47" s="516"/>
      <c r="E47" s="516"/>
      <c r="F47" s="516"/>
      <c r="G47" s="516"/>
      <c r="H47" s="518"/>
      <c r="I47" s="519"/>
      <c r="J47" s="519"/>
      <c r="K47" s="519"/>
      <c r="L47" s="520" t="s">
        <v>59</v>
      </c>
      <c r="M47" s="521"/>
      <c r="N47" s="520" t="s">
        <v>116</v>
      </c>
      <c r="O47" s="520"/>
      <c r="P47" s="520"/>
      <c r="Q47" s="520"/>
      <c r="R47" s="520"/>
      <c r="S47" s="520"/>
      <c r="T47" s="520"/>
      <c r="U47" s="520"/>
      <c r="V47" s="520"/>
      <c r="W47" s="520"/>
      <c r="X47" s="521"/>
      <c r="Y47" s="523"/>
      <c r="Z47" s="524"/>
      <c r="AA47" s="525" t="s">
        <v>59</v>
      </c>
      <c r="AB47" s="526"/>
    </row>
    <row r="48" spans="1:29" s="69" customFormat="1" ht="15" customHeight="1" thickBot="1">
      <c r="A48" s="509" t="s">
        <v>47</v>
      </c>
      <c r="B48" s="510"/>
      <c r="C48" s="510"/>
      <c r="D48" s="510"/>
      <c r="E48" s="510"/>
      <c r="F48" s="510"/>
      <c r="G48" s="510"/>
      <c r="H48" s="511"/>
      <c r="I48" s="512"/>
      <c r="J48" s="512"/>
      <c r="K48" s="512"/>
      <c r="L48" s="512"/>
      <c r="M48" s="512"/>
      <c r="N48" s="512"/>
      <c r="O48" s="512"/>
      <c r="P48" s="512"/>
      <c r="Q48" s="512"/>
      <c r="R48" s="512"/>
      <c r="S48" s="512"/>
      <c r="T48" s="512"/>
      <c r="U48" s="512"/>
      <c r="V48" s="512"/>
      <c r="W48" s="512"/>
      <c r="X48" s="512"/>
      <c r="Y48" s="512"/>
      <c r="Z48" s="512"/>
      <c r="AA48" s="512"/>
      <c r="AB48" s="513"/>
    </row>
    <row r="49" spans="1:28" ht="16.5" customHeight="1">
      <c r="A49" s="81"/>
      <c r="B49" s="81"/>
      <c r="C49" s="81"/>
      <c r="D49" s="81"/>
      <c r="E49" s="81"/>
      <c r="F49" s="82"/>
      <c r="G49" s="82"/>
      <c r="H49" s="82"/>
      <c r="I49" s="82" t="s">
        <v>0</v>
      </c>
      <c r="J49" s="82"/>
      <c r="K49" s="82"/>
      <c r="L49" s="82"/>
      <c r="M49" s="82"/>
      <c r="N49" s="82"/>
      <c r="O49" s="82"/>
      <c r="P49" s="82"/>
      <c r="Q49" s="82"/>
      <c r="R49" s="82"/>
      <c r="S49" s="82"/>
      <c r="T49" s="82"/>
      <c r="U49" s="82"/>
      <c r="V49" s="82"/>
      <c r="W49" s="82"/>
      <c r="X49" s="82"/>
      <c r="Y49" s="82"/>
      <c r="Z49" s="82"/>
      <c r="AA49" s="82"/>
      <c r="AB49" s="82"/>
    </row>
    <row r="50" spans="1:28" ht="15.95" customHeight="1">
      <c r="A50" s="68" t="s">
        <v>37</v>
      </c>
      <c r="B50" s="514" t="s">
        <v>132</v>
      </c>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row>
    <row r="51" spans="1:28" ht="15.95" customHeight="1">
      <c r="A51" s="83"/>
      <c r="B51" s="514"/>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row>
    <row r="52" spans="1:28" ht="15.95" customHeight="1">
      <c r="A52" s="70"/>
      <c r="B52" s="514"/>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row>
    <row r="53" spans="1:28" ht="15.95" customHeight="1">
      <c r="A53" s="83"/>
      <c r="B53" s="514"/>
      <c r="C53" s="514"/>
      <c r="D53" s="514"/>
      <c r="E53" s="514"/>
      <c r="F53" s="514"/>
      <c r="G53" s="514"/>
      <c r="H53" s="514"/>
      <c r="I53" s="514"/>
      <c r="J53" s="514"/>
      <c r="K53" s="514"/>
      <c r="L53" s="514"/>
      <c r="M53" s="514"/>
      <c r="N53" s="514"/>
      <c r="O53" s="514"/>
      <c r="P53" s="514"/>
      <c r="Q53" s="514"/>
      <c r="R53" s="514"/>
      <c r="S53" s="514"/>
      <c r="T53" s="514"/>
      <c r="U53" s="514"/>
      <c r="V53" s="514"/>
      <c r="W53" s="514"/>
      <c r="X53" s="514"/>
      <c r="Y53" s="514"/>
      <c r="Z53" s="514"/>
      <c r="AA53" s="514"/>
      <c r="AB53" s="514"/>
    </row>
    <row r="54" spans="1:28">
      <c r="A54" s="83"/>
      <c r="B54" s="514"/>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row>
  </sheetData>
  <mergeCells count="163">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AA29:AB29"/>
    <mergeCell ref="N31:X31"/>
    <mergeCell ref="Y31:Z31"/>
    <mergeCell ref="AA31:AB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48:G48"/>
    <mergeCell ref="H48:AB48"/>
    <mergeCell ref="B50:AB54"/>
    <mergeCell ref="A46:G46"/>
    <mergeCell ref="H46:K46"/>
    <mergeCell ref="L46:M46"/>
    <mergeCell ref="N46:AB46"/>
    <mergeCell ref="A47:G47"/>
    <mergeCell ref="H47:K47"/>
    <mergeCell ref="L47:M47"/>
    <mergeCell ref="N47:X47"/>
    <mergeCell ref="Y47:Z47"/>
    <mergeCell ref="AA47:AB47"/>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30"/>
  <sheetViews>
    <sheetView view="pageBreakPreview" zoomScaleNormal="100" zoomScaleSheetLayoutView="100" workbookViewId="0">
      <selection sqref="A1:AB1"/>
    </sheetView>
  </sheetViews>
  <sheetFormatPr defaultColWidth="9.125" defaultRowHeight="12"/>
  <cols>
    <col min="1" max="1" width="8.75" style="6" customWidth="1"/>
    <col min="2" max="5" width="5.125" style="6" customWidth="1"/>
    <col min="6" max="28" width="4.125" style="6" customWidth="1"/>
    <col min="29" max="16384" width="9.125" style="6"/>
  </cols>
  <sheetData>
    <row r="1" spans="1:28" ht="36" customHeight="1">
      <c r="A1" s="731" t="s">
        <v>138</v>
      </c>
      <c r="B1" s="732"/>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row>
    <row r="2" spans="1:28" ht="19.149999999999999" customHeight="1">
      <c r="A2" s="712"/>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row>
    <row r="3" spans="1:28" ht="22.15" customHeight="1" thickBot="1">
      <c r="A3" s="712" t="s">
        <v>69</v>
      </c>
      <c r="B3" s="712"/>
      <c r="C3" s="712"/>
      <c r="D3" s="712"/>
      <c r="E3" s="712"/>
      <c r="F3" s="712"/>
      <c r="G3" s="712"/>
      <c r="H3" s="712"/>
      <c r="I3" s="712"/>
      <c r="J3" s="712"/>
      <c r="K3" s="712"/>
      <c r="L3" s="712"/>
      <c r="M3" s="712"/>
      <c r="N3" s="712"/>
      <c r="O3" s="712"/>
      <c r="P3" s="712"/>
      <c r="Q3" s="712"/>
      <c r="R3" s="7"/>
      <c r="S3" s="7"/>
      <c r="T3" s="7"/>
      <c r="U3" s="7"/>
      <c r="V3" s="7"/>
      <c r="W3" s="7"/>
      <c r="X3" s="7"/>
      <c r="Y3" s="7"/>
      <c r="Z3" s="7"/>
      <c r="AA3" s="7"/>
      <c r="AB3" s="7"/>
    </row>
    <row r="4" spans="1:28" ht="26.45" customHeight="1">
      <c r="A4" s="733" t="s">
        <v>40</v>
      </c>
      <c r="B4" s="717" t="s">
        <v>55</v>
      </c>
      <c r="C4" s="717"/>
      <c r="D4" s="717"/>
      <c r="E4" s="736"/>
      <c r="F4" s="736"/>
      <c r="G4" s="736"/>
      <c r="H4" s="736"/>
      <c r="I4" s="736"/>
      <c r="J4" s="736"/>
      <c r="K4" s="736"/>
      <c r="L4" s="736"/>
      <c r="M4" s="736"/>
      <c r="N4" s="737" t="s">
        <v>63</v>
      </c>
      <c r="O4" s="738"/>
      <c r="P4" s="739"/>
      <c r="Q4" s="740"/>
      <c r="R4" s="740"/>
      <c r="S4" s="740"/>
      <c r="T4" s="740"/>
      <c r="U4" s="740"/>
      <c r="V4" s="740"/>
      <c r="W4" s="740"/>
      <c r="X4" s="740"/>
      <c r="Y4" s="740"/>
      <c r="Z4" s="740"/>
      <c r="AA4" s="740"/>
      <c r="AB4" s="741"/>
    </row>
    <row r="5" spans="1:28" ht="26.45" customHeight="1">
      <c r="A5" s="734"/>
      <c r="B5" s="672" t="s">
        <v>55</v>
      </c>
      <c r="C5" s="672"/>
      <c r="D5" s="672"/>
      <c r="E5" s="721"/>
      <c r="F5" s="721"/>
      <c r="G5" s="721"/>
      <c r="H5" s="721"/>
      <c r="I5" s="721"/>
      <c r="J5" s="721"/>
      <c r="K5" s="721"/>
      <c r="L5" s="721"/>
      <c r="M5" s="721"/>
      <c r="N5" s="742" t="s">
        <v>63</v>
      </c>
      <c r="O5" s="743"/>
      <c r="P5" s="744"/>
      <c r="Q5" s="745"/>
      <c r="R5" s="745"/>
      <c r="S5" s="745"/>
      <c r="T5" s="745"/>
      <c r="U5" s="745"/>
      <c r="V5" s="745"/>
      <c r="W5" s="745"/>
      <c r="X5" s="745"/>
      <c r="Y5" s="745"/>
      <c r="Z5" s="745"/>
      <c r="AA5" s="745"/>
      <c r="AB5" s="746"/>
    </row>
    <row r="6" spans="1:28" ht="26.45" customHeight="1" thickBot="1">
      <c r="A6" s="735"/>
      <c r="B6" s="688" t="s">
        <v>55</v>
      </c>
      <c r="C6" s="688"/>
      <c r="D6" s="688"/>
      <c r="E6" s="747"/>
      <c r="F6" s="747"/>
      <c r="G6" s="747"/>
      <c r="H6" s="747"/>
      <c r="I6" s="747"/>
      <c r="J6" s="747"/>
      <c r="K6" s="747"/>
      <c r="L6" s="747"/>
      <c r="M6" s="747"/>
      <c r="N6" s="748" t="s">
        <v>63</v>
      </c>
      <c r="O6" s="749"/>
      <c r="P6" s="750"/>
      <c r="Q6" s="751"/>
      <c r="R6" s="751"/>
      <c r="S6" s="751"/>
      <c r="T6" s="751"/>
      <c r="U6" s="751"/>
      <c r="V6" s="751"/>
      <c r="W6" s="751"/>
      <c r="X6" s="751"/>
      <c r="Y6" s="751"/>
      <c r="Z6" s="751"/>
      <c r="AA6" s="751"/>
      <c r="AB6" s="752"/>
    </row>
    <row r="7" spans="1:28" ht="26.45" customHeight="1">
      <c r="A7" s="15"/>
      <c r="B7" s="15"/>
      <c r="C7" s="15"/>
      <c r="D7" s="15"/>
      <c r="E7" s="15"/>
      <c r="F7" s="15"/>
      <c r="G7" s="15"/>
      <c r="H7" s="15"/>
      <c r="I7" s="15"/>
      <c r="J7" s="15"/>
      <c r="K7" s="15"/>
      <c r="L7" s="15"/>
      <c r="M7" s="15"/>
      <c r="N7" s="15"/>
      <c r="O7" s="15"/>
      <c r="P7" s="15"/>
      <c r="Q7" s="15"/>
      <c r="R7" s="7"/>
      <c r="S7" s="7"/>
      <c r="T7" s="7"/>
      <c r="U7" s="7"/>
      <c r="V7" s="7"/>
      <c r="W7" s="7"/>
      <c r="X7" s="7"/>
      <c r="Y7" s="7"/>
      <c r="Z7" s="7"/>
      <c r="AA7" s="7"/>
      <c r="AB7" s="7"/>
    </row>
    <row r="8" spans="1:28" ht="34.9" customHeight="1">
      <c r="A8" s="712" t="s">
        <v>117</v>
      </c>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713"/>
      <c r="AB8" s="713"/>
    </row>
    <row r="9" spans="1:28" ht="26.45" customHeight="1" thickBot="1">
      <c r="A9" s="714" t="s">
        <v>100</v>
      </c>
      <c r="B9" s="714"/>
      <c r="C9" s="714"/>
      <c r="D9" s="714"/>
      <c r="E9" s="714"/>
      <c r="F9" s="714"/>
      <c r="G9" s="714"/>
      <c r="H9" s="714"/>
      <c r="I9" s="714"/>
      <c r="J9" s="714"/>
      <c r="K9" s="714"/>
      <c r="L9" s="714"/>
      <c r="M9" s="714"/>
      <c r="N9" s="714"/>
      <c r="O9" s="714"/>
      <c r="P9" s="714"/>
      <c r="Q9" s="714"/>
      <c r="R9" s="7"/>
      <c r="S9" s="7"/>
      <c r="T9" s="7"/>
      <c r="U9" s="7"/>
      <c r="V9" s="7"/>
      <c r="W9" s="7"/>
      <c r="X9" s="7"/>
      <c r="Y9" s="7"/>
      <c r="Z9" s="7"/>
      <c r="AA9" s="7"/>
      <c r="AB9" s="7"/>
    </row>
    <row r="10" spans="1:28" ht="15" customHeight="1">
      <c r="A10" s="715" t="s">
        <v>44</v>
      </c>
      <c r="B10" s="717" t="s">
        <v>48</v>
      </c>
      <c r="C10" s="717"/>
      <c r="D10" s="717"/>
      <c r="E10" s="718"/>
      <c r="F10" s="719"/>
      <c r="G10" s="719"/>
      <c r="H10" s="719"/>
      <c r="I10" s="719"/>
      <c r="J10" s="719"/>
      <c r="K10" s="719"/>
      <c r="L10" s="719"/>
      <c r="M10" s="719"/>
      <c r="N10" s="719"/>
      <c r="O10" s="719"/>
      <c r="P10" s="719"/>
      <c r="Q10" s="719"/>
      <c r="R10" s="719"/>
      <c r="S10" s="719"/>
      <c r="T10" s="719"/>
      <c r="U10" s="719"/>
      <c r="V10" s="719"/>
      <c r="W10" s="719"/>
      <c r="X10" s="719"/>
      <c r="Y10" s="719"/>
      <c r="Z10" s="719"/>
      <c r="AA10" s="719"/>
      <c r="AB10" s="720"/>
    </row>
    <row r="11" spans="1:28" ht="15" customHeight="1">
      <c r="A11" s="716"/>
      <c r="B11" s="672" t="s">
        <v>49</v>
      </c>
      <c r="C11" s="672"/>
      <c r="D11" s="672"/>
      <c r="E11" s="721"/>
      <c r="F11" s="721"/>
      <c r="G11" s="721"/>
      <c r="H11" s="721"/>
      <c r="I11" s="721"/>
      <c r="J11" s="721"/>
      <c r="K11" s="721"/>
      <c r="L11" s="721"/>
      <c r="M11" s="721"/>
      <c r="N11" s="721"/>
      <c r="O11" s="721"/>
      <c r="P11" s="721"/>
      <c r="Q11" s="721"/>
      <c r="R11" s="721"/>
      <c r="S11" s="721"/>
      <c r="T11" s="721"/>
      <c r="U11" s="721"/>
      <c r="V11" s="721"/>
      <c r="W11" s="721"/>
      <c r="X11" s="721"/>
      <c r="Y11" s="721"/>
      <c r="Z11" s="721"/>
      <c r="AA11" s="721"/>
      <c r="AB11" s="722"/>
    </row>
    <row r="12" spans="1:28" ht="15" customHeight="1">
      <c r="A12" s="716"/>
      <c r="B12" s="672" t="s">
        <v>50</v>
      </c>
      <c r="C12" s="672"/>
      <c r="D12" s="672"/>
      <c r="E12" s="723" t="s">
        <v>103</v>
      </c>
      <c r="F12" s="724"/>
      <c r="G12" s="724"/>
      <c r="H12" s="724"/>
      <c r="I12" s="725"/>
      <c r="J12" s="725"/>
      <c r="K12" s="9" t="s">
        <v>65</v>
      </c>
      <c r="L12" s="725"/>
      <c r="M12" s="725"/>
      <c r="N12" s="9" t="s">
        <v>11</v>
      </c>
      <c r="O12" s="724"/>
      <c r="P12" s="724"/>
      <c r="Q12" s="724"/>
      <c r="R12" s="724"/>
      <c r="S12" s="724"/>
      <c r="T12" s="724"/>
      <c r="U12" s="724"/>
      <c r="V12" s="724"/>
      <c r="W12" s="724"/>
      <c r="X12" s="724"/>
      <c r="Y12" s="724"/>
      <c r="Z12" s="724"/>
      <c r="AA12" s="724"/>
      <c r="AB12" s="726"/>
    </row>
    <row r="13" spans="1:28" ht="15" customHeight="1">
      <c r="A13" s="716"/>
      <c r="B13" s="672"/>
      <c r="C13" s="672"/>
      <c r="D13" s="672"/>
      <c r="E13" s="727"/>
      <c r="F13" s="728"/>
      <c r="G13" s="728"/>
      <c r="H13" s="728"/>
      <c r="I13" s="4" t="s">
        <v>12</v>
      </c>
      <c r="J13" s="5" t="s">
        <v>13</v>
      </c>
      <c r="K13" s="728"/>
      <c r="L13" s="728"/>
      <c r="M13" s="728"/>
      <c r="N13" s="728"/>
      <c r="O13" s="728"/>
      <c r="P13" s="728"/>
      <c r="Q13" s="728"/>
      <c r="R13" s="4" t="s">
        <v>14</v>
      </c>
      <c r="S13" s="5" t="s">
        <v>15</v>
      </c>
      <c r="T13" s="729"/>
      <c r="U13" s="729"/>
      <c r="V13" s="729"/>
      <c r="W13" s="729"/>
      <c r="X13" s="729"/>
      <c r="Y13" s="729"/>
      <c r="Z13" s="729"/>
      <c r="AA13" s="729"/>
      <c r="AB13" s="730"/>
    </row>
    <row r="14" spans="1:28" ht="15" customHeight="1">
      <c r="A14" s="716"/>
      <c r="B14" s="672"/>
      <c r="C14" s="672"/>
      <c r="D14" s="672"/>
      <c r="E14" s="727"/>
      <c r="F14" s="728"/>
      <c r="G14" s="728"/>
      <c r="H14" s="728"/>
      <c r="I14" s="4" t="s">
        <v>16</v>
      </c>
      <c r="J14" s="5" t="s">
        <v>17</v>
      </c>
      <c r="K14" s="728"/>
      <c r="L14" s="728"/>
      <c r="M14" s="728"/>
      <c r="N14" s="728"/>
      <c r="O14" s="728"/>
      <c r="P14" s="728"/>
      <c r="Q14" s="728"/>
      <c r="R14" s="4" t="s">
        <v>18</v>
      </c>
      <c r="S14" s="5" t="s">
        <v>19</v>
      </c>
      <c r="T14" s="729"/>
      <c r="U14" s="729"/>
      <c r="V14" s="729"/>
      <c r="W14" s="729"/>
      <c r="X14" s="729"/>
      <c r="Y14" s="729"/>
      <c r="Z14" s="729"/>
      <c r="AA14" s="729"/>
      <c r="AB14" s="730"/>
    </row>
    <row r="15" spans="1:28" ht="19.149999999999999" customHeight="1">
      <c r="A15" s="716"/>
      <c r="B15" s="672"/>
      <c r="C15" s="672"/>
      <c r="D15" s="672"/>
      <c r="E15" s="709" t="s">
        <v>118</v>
      </c>
      <c r="F15" s="710"/>
      <c r="G15" s="710"/>
      <c r="H15" s="710"/>
      <c r="I15" s="710"/>
      <c r="J15" s="710"/>
      <c r="K15" s="710"/>
      <c r="L15" s="710"/>
      <c r="M15" s="710"/>
      <c r="N15" s="710"/>
      <c r="O15" s="710"/>
      <c r="P15" s="710"/>
      <c r="Q15" s="710"/>
      <c r="R15" s="710"/>
      <c r="S15" s="710"/>
      <c r="T15" s="710"/>
      <c r="U15" s="710"/>
      <c r="V15" s="710"/>
      <c r="W15" s="710"/>
      <c r="X15" s="710"/>
      <c r="Y15" s="710"/>
      <c r="Z15" s="710"/>
      <c r="AA15" s="710"/>
      <c r="AB15" s="711"/>
    </row>
    <row r="16" spans="1:28" ht="15" customHeight="1">
      <c r="A16" s="716"/>
      <c r="B16" s="672" t="s">
        <v>52</v>
      </c>
      <c r="C16" s="672"/>
      <c r="D16" s="672"/>
      <c r="E16" s="672" t="s">
        <v>21</v>
      </c>
      <c r="F16" s="672"/>
      <c r="G16" s="672"/>
      <c r="H16" s="706"/>
      <c r="I16" s="707"/>
      <c r="J16" s="707"/>
      <c r="K16" s="707"/>
      <c r="L16" s="707"/>
      <c r="M16" s="708" t="s">
        <v>22</v>
      </c>
      <c r="N16" s="708"/>
      <c r="O16" s="702"/>
      <c r="P16" s="703"/>
      <c r="Q16" s="672" t="s">
        <v>104</v>
      </c>
      <c r="R16" s="672"/>
      <c r="S16" s="672"/>
      <c r="T16" s="695"/>
      <c r="U16" s="695"/>
      <c r="V16" s="695"/>
      <c r="W16" s="695"/>
      <c r="X16" s="695"/>
      <c r="Y16" s="695"/>
      <c r="Z16" s="695"/>
      <c r="AA16" s="695"/>
      <c r="AB16" s="696"/>
    </row>
    <row r="17" spans="1:28" ht="15" customHeight="1">
      <c r="A17" s="716"/>
      <c r="B17" s="672"/>
      <c r="C17" s="672"/>
      <c r="D17" s="672"/>
      <c r="E17" s="672" t="s">
        <v>24</v>
      </c>
      <c r="F17" s="672"/>
      <c r="G17" s="672"/>
      <c r="H17" s="695"/>
      <c r="I17" s="695"/>
      <c r="J17" s="695"/>
      <c r="K17" s="695"/>
      <c r="L17" s="695"/>
      <c r="M17" s="695"/>
      <c r="N17" s="695"/>
      <c r="O17" s="695"/>
      <c r="P17" s="695"/>
      <c r="Q17" s="695"/>
      <c r="R17" s="695"/>
      <c r="S17" s="695"/>
      <c r="T17" s="695"/>
      <c r="U17" s="695"/>
      <c r="V17" s="695"/>
      <c r="W17" s="695"/>
      <c r="X17" s="695"/>
      <c r="Y17" s="695"/>
      <c r="Z17" s="695"/>
      <c r="AA17" s="695"/>
      <c r="AB17" s="696"/>
    </row>
    <row r="18" spans="1:28" ht="15" customHeight="1">
      <c r="A18" s="697" t="s">
        <v>110</v>
      </c>
      <c r="B18" s="698"/>
      <c r="C18" s="698"/>
      <c r="D18" s="698"/>
      <c r="E18" s="698"/>
      <c r="F18" s="698"/>
      <c r="G18" s="698"/>
      <c r="H18" s="698"/>
      <c r="I18" s="698"/>
      <c r="J18" s="699"/>
      <c r="K18" s="699"/>
      <c r="L18" s="699"/>
      <c r="M18" s="699"/>
      <c r="N18" s="699"/>
      <c r="O18" s="699"/>
      <c r="P18" s="699"/>
      <c r="Q18" s="699"/>
      <c r="R18" s="699"/>
      <c r="S18" s="699"/>
      <c r="T18" s="699"/>
      <c r="U18" s="699"/>
      <c r="V18" s="699"/>
      <c r="W18" s="699"/>
      <c r="X18" s="699"/>
      <c r="Y18" s="699"/>
      <c r="Z18" s="699"/>
      <c r="AA18" s="699"/>
      <c r="AB18" s="700"/>
    </row>
    <row r="19" spans="1:28" ht="15" customHeight="1">
      <c r="A19" s="701" t="s">
        <v>111</v>
      </c>
      <c r="B19" s="676"/>
      <c r="C19" s="676"/>
      <c r="D19" s="676"/>
      <c r="E19" s="676"/>
      <c r="F19" s="676"/>
      <c r="G19" s="677"/>
      <c r="H19" s="674"/>
      <c r="I19" s="675"/>
      <c r="J19" s="675"/>
      <c r="K19" s="675"/>
      <c r="L19" s="702" t="s">
        <v>46</v>
      </c>
      <c r="M19" s="703"/>
      <c r="N19" s="704"/>
      <c r="O19" s="702"/>
      <c r="P19" s="702"/>
      <c r="Q19" s="702"/>
      <c r="R19" s="702"/>
      <c r="S19" s="702"/>
      <c r="T19" s="702"/>
      <c r="U19" s="702"/>
      <c r="V19" s="702"/>
      <c r="W19" s="702"/>
      <c r="X19" s="702"/>
      <c r="Y19" s="702"/>
      <c r="Z19" s="702"/>
      <c r="AA19" s="702"/>
      <c r="AB19" s="705"/>
    </row>
    <row r="20" spans="1:28" ht="15" customHeight="1">
      <c r="A20" s="692" t="s">
        <v>112</v>
      </c>
      <c r="B20" s="693"/>
      <c r="C20" s="693"/>
      <c r="D20" s="693"/>
      <c r="E20" s="693"/>
      <c r="F20" s="693"/>
      <c r="G20" s="694"/>
      <c r="H20" s="674"/>
      <c r="I20" s="675"/>
      <c r="J20" s="675"/>
      <c r="K20" s="675"/>
      <c r="L20" s="683" t="s">
        <v>46</v>
      </c>
      <c r="M20" s="684"/>
      <c r="N20" s="685" t="s">
        <v>113</v>
      </c>
      <c r="O20" s="685"/>
      <c r="P20" s="685"/>
      <c r="Q20" s="685"/>
      <c r="R20" s="685"/>
      <c r="S20" s="685"/>
      <c r="T20" s="685"/>
      <c r="U20" s="685"/>
      <c r="V20" s="685"/>
      <c r="W20" s="685"/>
      <c r="X20" s="686"/>
      <c r="Y20" s="679"/>
      <c r="Z20" s="680"/>
      <c r="AA20" s="676" t="s">
        <v>45</v>
      </c>
      <c r="AB20" s="678"/>
    </row>
    <row r="21" spans="1:28" s="8" customFormat="1" ht="15" customHeight="1">
      <c r="A21" s="671" t="s">
        <v>114</v>
      </c>
      <c r="B21" s="672"/>
      <c r="C21" s="672"/>
      <c r="D21" s="672"/>
      <c r="E21" s="672"/>
      <c r="F21" s="672"/>
      <c r="G21" s="673"/>
      <c r="H21" s="674"/>
      <c r="I21" s="675"/>
      <c r="J21" s="675"/>
      <c r="K21" s="675"/>
      <c r="L21" s="676" t="s">
        <v>59</v>
      </c>
      <c r="M21" s="677"/>
      <c r="N21" s="673"/>
      <c r="O21" s="676"/>
      <c r="P21" s="676"/>
      <c r="Q21" s="676"/>
      <c r="R21" s="676"/>
      <c r="S21" s="676"/>
      <c r="T21" s="676"/>
      <c r="U21" s="676"/>
      <c r="V21" s="676"/>
      <c r="W21" s="676"/>
      <c r="X21" s="676"/>
      <c r="Y21" s="676"/>
      <c r="Z21" s="676"/>
      <c r="AA21" s="676"/>
      <c r="AB21" s="678"/>
    </row>
    <row r="22" spans="1:28" s="8" customFormat="1" ht="15" customHeight="1">
      <c r="A22" s="671" t="s">
        <v>115</v>
      </c>
      <c r="B22" s="672"/>
      <c r="C22" s="672"/>
      <c r="D22" s="672"/>
      <c r="E22" s="672"/>
      <c r="F22" s="672"/>
      <c r="G22" s="672"/>
      <c r="H22" s="674"/>
      <c r="I22" s="675"/>
      <c r="J22" s="675"/>
      <c r="K22" s="675"/>
      <c r="L22" s="676" t="s">
        <v>59</v>
      </c>
      <c r="M22" s="677"/>
      <c r="N22" s="676" t="s">
        <v>116</v>
      </c>
      <c r="O22" s="676"/>
      <c r="P22" s="676"/>
      <c r="Q22" s="676"/>
      <c r="R22" s="676"/>
      <c r="S22" s="676"/>
      <c r="T22" s="676"/>
      <c r="U22" s="676"/>
      <c r="V22" s="676"/>
      <c r="W22" s="676"/>
      <c r="X22" s="677"/>
      <c r="Y22" s="679"/>
      <c r="Z22" s="680"/>
      <c r="AA22" s="681" t="s">
        <v>59</v>
      </c>
      <c r="AB22" s="682"/>
    </row>
    <row r="23" spans="1:28" s="8" customFormat="1" ht="15" customHeight="1" thickBot="1">
      <c r="A23" s="687" t="s">
        <v>47</v>
      </c>
      <c r="B23" s="688"/>
      <c r="C23" s="688"/>
      <c r="D23" s="688"/>
      <c r="E23" s="688"/>
      <c r="F23" s="688"/>
      <c r="G23" s="688"/>
      <c r="H23" s="689"/>
      <c r="I23" s="690"/>
      <c r="J23" s="690"/>
      <c r="K23" s="690"/>
      <c r="L23" s="690"/>
      <c r="M23" s="690"/>
      <c r="N23" s="690"/>
      <c r="O23" s="690"/>
      <c r="P23" s="690"/>
      <c r="Q23" s="690"/>
      <c r="R23" s="690"/>
      <c r="S23" s="690"/>
      <c r="T23" s="690"/>
      <c r="U23" s="690"/>
      <c r="V23" s="690"/>
      <c r="W23" s="690"/>
      <c r="X23" s="690"/>
      <c r="Y23" s="690"/>
      <c r="Z23" s="690"/>
      <c r="AA23" s="690"/>
      <c r="AB23" s="691"/>
    </row>
    <row r="24" spans="1:28" ht="16.5" customHeight="1">
      <c r="A24" s="12"/>
      <c r="B24" s="12"/>
      <c r="C24" s="12"/>
      <c r="D24" s="12"/>
      <c r="E24" s="12"/>
      <c r="F24" s="13"/>
      <c r="G24" s="13"/>
      <c r="H24" s="13"/>
      <c r="I24" s="13"/>
      <c r="J24" s="13"/>
      <c r="K24" s="13"/>
      <c r="L24" s="13"/>
      <c r="M24" s="13"/>
      <c r="N24" s="13"/>
      <c r="O24" s="13"/>
      <c r="P24" s="13"/>
      <c r="Q24" s="13"/>
      <c r="R24" s="13"/>
      <c r="S24" s="13"/>
      <c r="T24" s="13"/>
      <c r="U24" s="13"/>
      <c r="V24" s="13"/>
      <c r="W24" s="13"/>
      <c r="X24" s="13"/>
      <c r="Y24" s="13"/>
      <c r="Z24" s="13"/>
      <c r="AA24" s="13"/>
      <c r="AB24" s="13"/>
    </row>
    <row r="25" spans="1:28">
      <c r="A25" s="14"/>
      <c r="B25" s="670"/>
      <c r="C25" s="670"/>
      <c r="D25" s="670"/>
      <c r="E25" s="670"/>
      <c r="F25" s="670"/>
      <c r="G25" s="670"/>
      <c r="H25" s="670"/>
      <c r="I25" s="670"/>
      <c r="J25" s="670"/>
      <c r="K25" s="670"/>
      <c r="L25" s="670"/>
      <c r="M25" s="670"/>
      <c r="N25" s="670"/>
      <c r="O25" s="670"/>
      <c r="P25" s="670"/>
      <c r="Q25" s="670"/>
      <c r="R25" s="670"/>
      <c r="S25" s="670"/>
      <c r="T25" s="670"/>
      <c r="U25" s="670"/>
      <c r="V25" s="670"/>
      <c r="W25" s="670"/>
      <c r="X25" s="670"/>
      <c r="Y25" s="670"/>
      <c r="Z25" s="670"/>
      <c r="AA25" s="670"/>
      <c r="AB25" s="670"/>
    </row>
    <row r="29" spans="1:28">
      <c r="B29" s="87"/>
      <c r="C29" s="87"/>
      <c r="D29" s="87"/>
      <c r="E29" s="87"/>
      <c r="F29" s="87"/>
      <c r="G29" s="87"/>
    </row>
    <row r="30" spans="1:28">
      <c r="B30" s="87"/>
      <c r="C30" s="87"/>
      <c r="D30" s="87"/>
      <c r="E30" s="87"/>
      <c r="F30" s="87"/>
      <c r="G30" s="87"/>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0"/>
  <sheetViews>
    <sheetView view="pageBreakPreview" topLeftCell="A13" zoomScaleNormal="85" zoomScaleSheetLayoutView="100" workbookViewId="0"/>
  </sheetViews>
  <sheetFormatPr defaultColWidth="6.875" defaultRowHeight="14.25"/>
  <cols>
    <col min="1" max="1" width="4.5" style="88" customWidth="1"/>
    <col min="2" max="2" width="21.875" style="89" customWidth="1"/>
    <col min="3" max="3" width="9.875" style="89" customWidth="1"/>
    <col min="4" max="4" width="3.25" style="88" customWidth="1"/>
    <col min="5" max="5" width="9.625" style="88" customWidth="1"/>
    <col min="6" max="6" width="3.25" style="88" customWidth="1"/>
    <col min="7" max="7" width="9.625" style="88" customWidth="1"/>
    <col min="8" max="8" width="14.125" style="88" customWidth="1"/>
    <col min="9" max="9" width="1.375" style="88" customWidth="1"/>
    <col min="10" max="16384" width="6.875" style="88"/>
  </cols>
  <sheetData>
    <row r="1" spans="1:8" ht="22.5" customHeight="1">
      <c r="A1" s="99" t="s">
        <v>174</v>
      </c>
    </row>
    <row r="2" spans="1:8" ht="22.5" customHeight="1">
      <c r="A2" s="776" t="s">
        <v>173</v>
      </c>
      <c r="B2" s="776"/>
      <c r="C2" s="776"/>
      <c r="D2" s="776"/>
      <c r="E2" s="776"/>
      <c r="F2" s="776"/>
      <c r="G2" s="776"/>
      <c r="H2" s="776"/>
    </row>
    <row r="4" spans="1:8">
      <c r="A4" s="88" t="s">
        <v>172</v>
      </c>
    </row>
    <row r="6" spans="1:8" ht="27.75" customHeight="1">
      <c r="A6" s="98"/>
      <c r="B6" s="97" t="s">
        <v>171</v>
      </c>
      <c r="C6" s="97" t="s">
        <v>170</v>
      </c>
      <c r="D6" s="777" t="s">
        <v>169</v>
      </c>
      <c r="E6" s="778"/>
      <c r="F6" s="777" t="s">
        <v>168</v>
      </c>
      <c r="G6" s="778"/>
      <c r="H6" s="97" t="s">
        <v>37</v>
      </c>
    </row>
    <row r="7" spans="1:8" ht="20.25" customHeight="1">
      <c r="A7" s="768">
        <v>1</v>
      </c>
      <c r="B7" s="770" t="s">
        <v>167</v>
      </c>
      <c r="C7" s="768"/>
      <c r="D7" s="753"/>
      <c r="E7" s="755" t="s">
        <v>148</v>
      </c>
      <c r="F7" s="96"/>
      <c r="G7" s="95" t="s">
        <v>148</v>
      </c>
      <c r="H7" s="767"/>
    </row>
    <row r="8" spans="1:8" ht="20.25" customHeight="1">
      <c r="A8" s="769"/>
      <c r="B8" s="771"/>
      <c r="C8" s="769"/>
      <c r="D8" s="754"/>
      <c r="E8" s="756"/>
      <c r="F8" s="94"/>
      <c r="G8" s="93" t="s">
        <v>153</v>
      </c>
      <c r="H8" s="767"/>
    </row>
    <row r="9" spans="1:8" ht="20.25" customHeight="1">
      <c r="A9" s="768">
        <v>2</v>
      </c>
      <c r="B9" s="770" t="s">
        <v>166</v>
      </c>
      <c r="C9" s="768" t="s">
        <v>165</v>
      </c>
      <c r="D9" s="753"/>
      <c r="E9" s="755" t="s">
        <v>148</v>
      </c>
      <c r="F9" s="96"/>
      <c r="G9" s="95" t="s">
        <v>148</v>
      </c>
      <c r="H9" s="767"/>
    </row>
    <row r="10" spans="1:8" ht="20.25" customHeight="1">
      <c r="A10" s="769"/>
      <c r="B10" s="771"/>
      <c r="C10" s="769"/>
      <c r="D10" s="754"/>
      <c r="E10" s="756"/>
      <c r="F10" s="94"/>
      <c r="G10" s="93" t="s">
        <v>153</v>
      </c>
      <c r="H10" s="767"/>
    </row>
    <row r="11" spans="1:8" ht="20.25" customHeight="1">
      <c r="A11" s="768">
        <v>3</v>
      </c>
      <c r="B11" s="770" t="s">
        <v>164</v>
      </c>
      <c r="C11" s="768" t="s">
        <v>163</v>
      </c>
      <c r="D11" s="753"/>
      <c r="E11" s="755" t="s">
        <v>148</v>
      </c>
      <c r="F11" s="96"/>
      <c r="G11" s="95" t="s">
        <v>148</v>
      </c>
      <c r="H11" s="767"/>
    </row>
    <row r="12" spans="1:8" ht="20.25" customHeight="1">
      <c r="A12" s="769"/>
      <c r="B12" s="771"/>
      <c r="C12" s="769"/>
      <c r="D12" s="754"/>
      <c r="E12" s="756"/>
      <c r="F12" s="94"/>
      <c r="G12" s="93" t="s">
        <v>153</v>
      </c>
      <c r="H12" s="767"/>
    </row>
    <row r="13" spans="1:8" ht="20.25" customHeight="1">
      <c r="A13" s="768">
        <v>4</v>
      </c>
      <c r="B13" s="770" t="s">
        <v>162</v>
      </c>
      <c r="C13" s="768" t="s">
        <v>161</v>
      </c>
      <c r="D13" s="753"/>
      <c r="E13" s="755" t="s">
        <v>148</v>
      </c>
      <c r="F13" s="96"/>
      <c r="G13" s="95" t="s">
        <v>148</v>
      </c>
      <c r="H13" s="767"/>
    </row>
    <row r="14" spans="1:8" ht="20.25" customHeight="1">
      <c r="A14" s="769"/>
      <c r="B14" s="771"/>
      <c r="C14" s="769"/>
      <c r="D14" s="754"/>
      <c r="E14" s="756"/>
      <c r="F14" s="94"/>
      <c r="G14" s="93" t="s">
        <v>153</v>
      </c>
      <c r="H14" s="767"/>
    </row>
    <row r="15" spans="1:8" ht="20.25" customHeight="1">
      <c r="A15" s="768">
        <v>5</v>
      </c>
      <c r="B15" s="770" t="s">
        <v>160</v>
      </c>
      <c r="C15" s="768" t="s">
        <v>159</v>
      </c>
      <c r="D15" s="753"/>
      <c r="E15" s="755" t="s">
        <v>148</v>
      </c>
      <c r="F15" s="96"/>
      <c r="G15" s="95" t="s">
        <v>148</v>
      </c>
      <c r="H15" s="767"/>
    </row>
    <row r="16" spans="1:8" ht="20.25" customHeight="1">
      <c r="A16" s="769"/>
      <c r="B16" s="771"/>
      <c r="C16" s="769"/>
      <c r="D16" s="754"/>
      <c r="E16" s="756"/>
      <c r="F16" s="94"/>
      <c r="G16" s="93" t="s">
        <v>153</v>
      </c>
      <c r="H16" s="767"/>
    </row>
    <row r="17" spans="1:8" ht="20.25" customHeight="1">
      <c r="A17" s="768">
        <v>6</v>
      </c>
      <c r="B17" s="770" t="s">
        <v>158</v>
      </c>
      <c r="C17" s="768"/>
      <c r="D17" s="753"/>
      <c r="E17" s="755" t="s">
        <v>148</v>
      </c>
      <c r="F17" s="96"/>
      <c r="G17" s="95" t="s">
        <v>148</v>
      </c>
      <c r="H17" s="767"/>
    </row>
    <row r="18" spans="1:8" ht="20.25" customHeight="1">
      <c r="A18" s="769"/>
      <c r="B18" s="771"/>
      <c r="C18" s="769"/>
      <c r="D18" s="754"/>
      <c r="E18" s="756"/>
      <c r="F18" s="94"/>
      <c r="G18" s="93" t="s">
        <v>153</v>
      </c>
      <c r="H18" s="767"/>
    </row>
    <row r="19" spans="1:8" ht="20.25" customHeight="1">
      <c r="A19" s="768">
        <v>7</v>
      </c>
      <c r="B19" s="770" t="s">
        <v>157</v>
      </c>
      <c r="C19" s="768" t="s">
        <v>156</v>
      </c>
      <c r="D19" s="753"/>
      <c r="E19" s="755" t="s">
        <v>148</v>
      </c>
      <c r="F19" s="96"/>
      <c r="G19" s="95" t="s">
        <v>148</v>
      </c>
      <c r="H19" s="767"/>
    </row>
    <row r="20" spans="1:8" ht="20.25" customHeight="1">
      <c r="A20" s="769"/>
      <c r="B20" s="771"/>
      <c r="C20" s="769"/>
      <c r="D20" s="754"/>
      <c r="E20" s="756"/>
      <c r="F20" s="94"/>
      <c r="G20" s="93" t="s">
        <v>153</v>
      </c>
      <c r="H20" s="767"/>
    </row>
    <row r="21" spans="1:8" ht="20.25" customHeight="1">
      <c r="A21" s="768">
        <v>8</v>
      </c>
      <c r="B21" s="770" t="s">
        <v>155</v>
      </c>
      <c r="C21" s="774"/>
      <c r="D21" s="753"/>
      <c r="E21" s="755" t="s">
        <v>148</v>
      </c>
      <c r="F21" s="96"/>
      <c r="G21" s="95" t="s">
        <v>148</v>
      </c>
      <c r="H21" s="767"/>
    </row>
    <row r="22" spans="1:8" ht="20.25" customHeight="1">
      <c r="A22" s="769"/>
      <c r="B22" s="771"/>
      <c r="C22" s="775"/>
      <c r="D22" s="754"/>
      <c r="E22" s="756"/>
      <c r="F22" s="94"/>
      <c r="G22" s="93" t="s">
        <v>153</v>
      </c>
      <c r="H22" s="767"/>
    </row>
    <row r="23" spans="1:8" ht="20.100000000000001" customHeight="1">
      <c r="A23" s="768">
        <v>9</v>
      </c>
      <c r="B23" s="770" t="s">
        <v>154</v>
      </c>
      <c r="C23" s="774"/>
      <c r="D23" s="753"/>
      <c r="E23" s="755" t="s">
        <v>148</v>
      </c>
      <c r="F23" s="96"/>
      <c r="G23" s="95" t="s">
        <v>148</v>
      </c>
      <c r="H23" s="767"/>
    </row>
    <row r="24" spans="1:8" ht="20.100000000000001" customHeight="1">
      <c r="A24" s="769"/>
      <c r="B24" s="771"/>
      <c r="C24" s="775"/>
      <c r="D24" s="754"/>
      <c r="E24" s="756"/>
      <c r="F24" s="94"/>
      <c r="G24" s="93" t="s">
        <v>153</v>
      </c>
      <c r="H24" s="767"/>
    </row>
    <row r="25" spans="1:8" ht="20.25" customHeight="1">
      <c r="A25" s="768">
        <v>10</v>
      </c>
      <c r="B25" s="770" t="s">
        <v>152</v>
      </c>
      <c r="C25" s="772" t="s">
        <v>151</v>
      </c>
      <c r="D25" s="753"/>
      <c r="E25" s="755" t="s">
        <v>148</v>
      </c>
      <c r="F25" s="753"/>
      <c r="G25" s="755" t="s">
        <v>148</v>
      </c>
      <c r="H25" s="767"/>
    </row>
    <row r="26" spans="1:8" ht="20.25" customHeight="1">
      <c r="A26" s="769"/>
      <c r="B26" s="771"/>
      <c r="C26" s="773"/>
      <c r="D26" s="754"/>
      <c r="E26" s="756"/>
      <c r="F26" s="754"/>
      <c r="G26" s="756"/>
      <c r="H26" s="767"/>
    </row>
    <row r="27" spans="1:8" ht="20.25" customHeight="1">
      <c r="A27" s="768">
        <v>11</v>
      </c>
      <c r="B27" s="770" t="s">
        <v>150</v>
      </c>
      <c r="C27" s="768" t="s">
        <v>149</v>
      </c>
      <c r="D27" s="753"/>
      <c r="E27" s="755" t="s">
        <v>148</v>
      </c>
      <c r="F27" s="753"/>
      <c r="G27" s="755" t="s">
        <v>148</v>
      </c>
      <c r="H27" s="767"/>
    </row>
    <row r="28" spans="1:8" ht="20.25" customHeight="1">
      <c r="A28" s="769"/>
      <c r="B28" s="771"/>
      <c r="C28" s="769"/>
      <c r="D28" s="754"/>
      <c r="E28" s="756"/>
      <c r="F28" s="754"/>
      <c r="G28" s="756"/>
      <c r="H28" s="767"/>
    </row>
    <row r="29" spans="1:8" ht="13.5">
      <c r="A29" s="90"/>
      <c r="B29" s="90"/>
      <c r="C29" s="90"/>
      <c r="D29" s="92"/>
      <c r="E29" s="91"/>
      <c r="F29" s="92"/>
      <c r="G29" s="91"/>
      <c r="H29" s="90"/>
    </row>
    <row r="30" spans="1:8" ht="13.5">
      <c r="A30" s="90"/>
      <c r="B30" s="90"/>
      <c r="C30" s="90"/>
      <c r="D30" s="92"/>
      <c r="E30" s="91"/>
      <c r="F30" s="92"/>
      <c r="G30" s="91"/>
      <c r="H30" s="90"/>
    </row>
    <row r="31" spans="1:8" ht="13.5">
      <c r="A31" s="92" t="s">
        <v>147</v>
      </c>
      <c r="B31" s="90" t="s">
        <v>146</v>
      </c>
      <c r="C31" s="90"/>
      <c r="D31" s="92"/>
      <c r="E31" s="91"/>
      <c r="F31" s="92"/>
      <c r="G31" s="91"/>
      <c r="H31" s="90"/>
    </row>
    <row r="32" spans="1:8" ht="6" customHeight="1">
      <c r="A32" s="92"/>
      <c r="B32" s="90"/>
      <c r="C32" s="90"/>
      <c r="D32" s="92"/>
      <c r="E32" s="91"/>
      <c r="F32" s="92"/>
      <c r="G32" s="91"/>
      <c r="H32" s="90"/>
    </row>
    <row r="33" spans="1:8" ht="13.35" customHeight="1">
      <c r="A33" s="92" t="s">
        <v>145</v>
      </c>
      <c r="B33" s="761" t="s">
        <v>144</v>
      </c>
      <c r="C33" s="761"/>
      <c r="D33" s="761"/>
      <c r="E33" s="761"/>
      <c r="F33" s="761"/>
      <c r="G33" s="761"/>
      <c r="H33" s="761"/>
    </row>
    <row r="34" spans="1:8" ht="27" customHeight="1">
      <c r="A34" s="92"/>
      <c r="B34" s="761"/>
      <c r="C34" s="761"/>
      <c r="D34" s="761"/>
      <c r="E34" s="761"/>
      <c r="F34" s="761"/>
      <c r="G34" s="761"/>
      <c r="H34" s="761"/>
    </row>
    <row r="35" spans="1:8" ht="13.5">
      <c r="A35" s="92"/>
      <c r="B35" s="90"/>
      <c r="C35" s="90"/>
      <c r="D35" s="92"/>
      <c r="E35" s="91"/>
      <c r="F35" s="92"/>
      <c r="G35" s="91"/>
      <c r="H35" s="90"/>
    </row>
    <row r="36" spans="1:8">
      <c r="C36" s="88"/>
      <c r="D36" s="90" t="s">
        <v>143</v>
      </c>
      <c r="E36" s="90"/>
      <c r="F36" s="90"/>
      <c r="G36" s="90"/>
      <c r="H36" s="90"/>
    </row>
    <row r="37" spans="1:8" ht="28.35" customHeight="1">
      <c r="C37" s="88"/>
      <c r="D37" s="762" t="s">
        <v>142</v>
      </c>
      <c r="E37" s="762"/>
      <c r="F37" s="763"/>
      <c r="G37" s="764"/>
      <c r="H37" s="765"/>
    </row>
    <row r="38" spans="1:8" ht="28.35" customHeight="1">
      <c r="C38" s="88"/>
      <c r="D38" s="762" t="s">
        <v>141</v>
      </c>
      <c r="E38" s="762"/>
      <c r="F38" s="763"/>
      <c r="G38" s="764"/>
      <c r="H38" s="765"/>
    </row>
    <row r="39" spans="1:8" ht="28.35" customHeight="1">
      <c r="C39" s="88"/>
      <c r="D39" s="762" t="s">
        <v>140</v>
      </c>
      <c r="E39" s="762"/>
      <c r="F39" s="766"/>
      <c r="G39" s="759"/>
      <c r="H39" s="760"/>
    </row>
    <row r="40" spans="1:8" ht="28.35" customHeight="1">
      <c r="C40" s="88"/>
      <c r="D40" s="757" t="s">
        <v>139</v>
      </c>
      <c r="E40" s="757"/>
      <c r="F40" s="758"/>
      <c r="G40" s="759"/>
      <c r="H40" s="760"/>
    </row>
  </sheetData>
  <mergeCells count="82">
    <mergeCell ref="A2:H2"/>
    <mergeCell ref="D6:E6"/>
    <mergeCell ref="F6:G6"/>
    <mergeCell ref="A7:A8"/>
    <mergeCell ref="B7:B8"/>
    <mergeCell ref="C7:C8"/>
    <mergeCell ref="D7:D8"/>
    <mergeCell ref="E7:E8"/>
    <mergeCell ref="H7:H8"/>
    <mergeCell ref="H15:H16"/>
    <mergeCell ref="H13:H14"/>
    <mergeCell ref="H9:H10"/>
    <mergeCell ref="A9:A10"/>
    <mergeCell ref="B9:B10"/>
    <mergeCell ref="C9:C10"/>
    <mergeCell ref="D9:D10"/>
    <mergeCell ref="E9:E10"/>
    <mergeCell ref="A15:A16"/>
    <mergeCell ref="H11:H12"/>
    <mergeCell ref="B15:B16"/>
    <mergeCell ref="C15:C16"/>
    <mergeCell ref="D15:D16"/>
    <mergeCell ref="E15:E16"/>
    <mergeCell ref="A13:A14"/>
    <mergeCell ref="B13:B14"/>
    <mergeCell ref="C13:C14"/>
    <mergeCell ref="D13:D14"/>
    <mergeCell ref="E13:E14"/>
    <mergeCell ref="A11:A12"/>
    <mergeCell ref="B11:B12"/>
    <mergeCell ref="C11:C12"/>
    <mergeCell ref="D11:D12"/>
    <mergeCell ref="E11:E12"/>
    <mergeCell ref="H19:H20"/>
    <mergeCell ref="B17:B18"/>
    <mergeCell ref="C17:C18"/>
    <mergeCell ref="D17:D18"/>
    <mergeCell ref="E17:E18"/>
    <mergeCell ref="H21:H22"/>
    <mergeCell ref="A23:A24"/>
    <mergeCell ref="B23:B24"/>
    <mergeCell ref="C23:C24"/>
    <mergeCell ref="H17:H18"/>
    <mergeCell ref="A19:A20"/>
    <mergeCell ref="B19:B20"/>
    <mergeCell ref="C19:C20"/>
    <mergeCell ref="D19:D20"/>
    <mergeCell ref="E19:E20"/>
    <mergeCell ref="A17:A18"/>
    <mergeCell ref="A21:A22"/>
    <mergeCell ref="B21:B22"/>
    <mergeCell ref="C21:C22"/>
    <mergeCell ref="D21:D22"/>
    <mergeCell ref="E21:E22"/>
    <mergeCell ref="D23:D24"/>
    <mergeCell ref="E23:E24"/>
    <mergeCell ref="G25:G26"/>
    <mergeCell ref="H25:H26"/>
    <mergeCell ref="A27:A28"/>
    <mergeCell ref="B27:B28"/>
    <mergeCell ref="C27:C28"/>
    <mergeCell ref="D27:D28"/>
    <mergeCell ref="E27:E28"/>
    <mergeCell ref="F27:F28"/>
    <mergeCell ref="H23:H24"/>
    <mergeCell ref="G27:G28"/>
    <mergeCell ref="H27:H28"/>
    <mergeCell ref="A25:A26"/>
    <mergeCell ref="B25:B26"/>
    <mergeCell ref="C25:C26"/>
    <mergeCell ref="D25:D26"/>
    <mergeCell ref="E25:E26"/>
    <mergeCell ref="F25:F26"/>
    <mergeCell ref="D40:E40"/>
    <mergeCell ref="F40:H40"/>
    <mergeCell ref="B33:H34"/>
    <mergeCell ref="D37:E37"/>
    <mergeCell ref="F37:H37"/>
    <mergeCell ref="D38:E38"/>
    <mergeCell ref="F38:H38"/>
    <mergeCell ref="D39:E39"/>
    <mergeCell ref="F39:H39"/>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98308"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98309" r:id="rId8" name="Check Box 5">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98310" r:id="rId9" name="Check Box 6">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98311" r:id="rId10" name="Check Box 7">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98312"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98313" r:id="rId12" name="Check Box 9">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98314" r:id="rId13" name="Check Box 10">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98315" r:id="rId14" name="Check Box 11">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98316" r:id="rId15" name="Check Box 12">
              <controlPr defaultSize="0" autoFill="0" autoLine="0" autoPict="0">
                <anchor moveWithCells="1">
                  <from>
                    <xdr:col>5</xdr:col>
                    <xdr:colOff>38100</xdr:colOff>
                    <xdr:row>19</xdr:row>
                    <xdr:rowOff>28575</xdr:rowOff>
                  </from>
                  <to>
                    <xdr:col>6</xdr:col>
                    <xdr:colOff>0</xdr:colOff>
                    <xdr:row>20</xdr:row>
                    <xdr:rowOff>28575</xdr:rowOff>
                  </to>
                </anchor>
              </controlPr>
            </control>
          </mc:Choice>
        </mc:AlternateContent>
        <mc:AlternateContent xmlns:mc="http://schemas.openxmlformats.org/markup-compatibility/2006">
          <mc:Choice Requires="x14">
            <control shapeId="98317" r:id="rId16" name="Check Box 13">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mc:AlternateContent xmlns:mc="http://schemas.openxmlformats.org/markup-compatibility/2006">
          <mc:Choice Requires="x14">
            <control shapeId="98318" r:id="rId17" name="Check Box 14">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98319" r:id="rId18" name="Check Box 15">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98320" r:id="rId19" name="Check Box 16">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98321" r:id="rId20" name="Check Box 17">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98322" r:id="rId21" name="Check Box 18">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98323" r:id="rId22" name="Check Box 19">
              <controlPr defaultSize="0" autoFill="0" autoLine="0" autoPict="0">
                <anchor moveWithCells="1">
                  <from>
                    <xdr:col>3</xdr:col>
                    <xdr:colOff>38100</xdr:colOff>
                    <xdr:row>24</xdr:row>
                    <xdr:rowOff>76200</xdr:rowOff>
                  </from>
                  <to>
                    <xdr:col>4</xdr:col>
                    <xdr:colOff>28575</xdr:colOff>
                    <xdr:row>25</xdr:row>
                    <xdr:rowOff>190500</xdr:rowOff>
                  </to>
                </anchor>
              </controlPr>
            </control>
          </mc:Choice>
        </mc:AlternateContent>
        <mc:AlternateContent xmlns:mc="http://schemas.openxmlformats.org/markup-compatibility/2006">
          <mc:Choice Requires="x14">
            <control shapeId="98324" r:id="rId23" name="Check Box 20">
              <controlPr defaultSize="0" autoFill="0" autoLine="0" autoPict="0">
                <anchor moveWithCells="1">
                  <from>
                    <xdr:col>5</xdr:col>
                    <xdr:colOff>38100</xdr:colOff>
                    <xdr:row>19</xdr:row>
                    <xdr:rowOff>219075</xdr:rowOff>
                  </from>
                  <to>
                    <xdr:col>6</xdr:col>
                    <xdr:colOff>0</xdr:colOff>
                    <xdr:row>21</xdr:row>
                    <xdr:rowOff>76200</xdr:rowOff>
                  </to>
                </anchor>
              </controlPr>
            </control>
          </mc:Choice>
        </mc:AlternateContent>
        <mc:AlternateContent xmlns:mc="http://schemas.openxmlformats.org/markup-compatibility/2006">
          <mc:Choice Requires="x14">
            <control shapeId="98325" r:id="rId24" name="Check Box 2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98326" r:id="rId25" name="Check Box 22">
              <controlPr defaultSize="0" autoFill="0" autoLine="0" autoPict="0">
                <anchor moveWithCells="1">
                  <from>
                    <xdr:col>3</xdr:col>
                    <xdr:colOff>38100</xdr:colOff>
                    <xdr:row>20</xdr:row>
                    <xdr:rowOff>76200</xdr:rowOff>
                  </from>
                  <to>
                    <xdr:col>4</xdr:col>
                    <xdr:colOff>28575</xdr:colOff>
                    <xdr:row>21</xdr:row>
                    <xdr:rowOff>190500</xdr:rowOff>
                  </to>
                </anchor>
              </controlPr>
            </control>
          </mc:Choice>
        </mc:AlternateContent>
        <mc:AlternateContent xmlns:mc="http://schemas.openxmlformats.org/markup-compatibility/2006">
          <mc:Choice Requires="x14">
            <control shapeId="98327" r:id="rId26" name="Check Box 23">
              <controlPr defaultSize="0" autoFill="0" autoLine="0" autoPict="0">
                <anchor moveWithCells="1">
                  <from>
                    <xdr:col>3</xdr:col>
                    <xdr:colOff>38100</xdr:colOff>
                    <xdr:row>26</xdr:row>
                    <xdr:rowOff>76200</xdr:rowOff>
                  </from>
                  <to>
                    <xdr:col>4</xdr:col>
                    <xdr:colOff>28575</xdr:colOff>
                    <xdr:row>27</xdr:row>
                    <xdr:rowOff>190500</xdr:rowOff>
                  </to>
                </anchor>
              </controlPr>
            </control>
          </mc:Choice>
        </mc:AlternateContent>
        <mc:AlternateContent xmlns:mc="http://schemas.openxmlformats.org/markup-compatibility/2006">
          <mc:Choice Requires="x14">
            <control shapeId="98328" r:id="rId27" name="Check Box 24">
              <controlPr defaultSize="0" autoFill="0" autoLine="0" autoPict="0">
                <anchor moveWithCells="1">
                  <from>
                    <xdr:col>5</xdr:col>
                    <xdr:colOff>38100</xdr:colOff>
                    <xdr:row>26</xdr:row>
                    <xdr:rowOff>123825</xdr:rowOff>
                  </from>
                  <to>
                    <xdr:col>6</xdr:col>
                    <xdr:colOff>0</xdr:colOff>
                    <xdr:row>27</xdr:row>
                    <xdr:rowOff>123825</xdr:rowOff>
                  </to>
                </anchor>
              </controlPr>
            </control>
          </mc:Choice>
        </mc:AlternateContent>
        <mc:AlternateContent xmlns:mc="http://schemas.openxmlformats.org/markup-compatibility/2006">
          <mc:Choice Requires="x14">
            <control shapeId="98329" r:id="rId28" name="Check Box 25">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98330" r:id="rId29" name="Check Box 26">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98331" r:id="rId30" name="Check Box 27">
              <controlPr defaultSize="0" autoFill="0" autoLine="0" autoPict="0">
                <anchor moveWithCells="1">
                  <from>
                    <xdr:col>5</xdr:col>
                    <xdr:colOff>38100</xdr:colOff>
                    <xdr:row>24</xdr:row>
                    <xdr:rowOff>123825</xdr:rowOff>
                  </from>
                  <to>
                    <xdr:col>6</xdr:col>
                    <xdr:colOff>0</xdr:colOff>
                    <xdr:row>25</xdr:row>
                    <xdr:rowOff>123825</xdr:rowOff>
                  </to>
                </anchor>
              </controlPr>
            </control>
          </mc:Choice>
        </mc:AlternateContent>
        <mc:AlternateContent xmlns:mc="http://schemas.openxmlformats.org/markup-compatibility/2006">
          <mc:Choice Requires="x14">
            <control shapeId="98332" r:id="rId31" name="Check Box 28">
              <controlPr defaultSize="0" autoFill="0" autoLine="0" autoPict="0">
                <anchor moveWithCells="1">
                  <from>
                    <xdr:col>5</xdr:col>
                    <xdr:colOff>38100</xdr:colOff>
                    <xdr:row>9</xdr:row>
                    <xdr:rowOff>228600</xdr:rowOff>
                  </from>
                  <to>
                    <xdr:col>6</xdr:col>
                    <xdr:colOff>0</xdr:colOff>
                    <xdr:row>11</xdr:row>
                    <xdr:rowOff>76200</xdr:rowOff>
                  </to>
                </anchor>
              </controlPr>
            </control>
          </mc:Choice>
        </mc:AlternateContent>
        <mc:AlternateContent xmlns:mc="http://schemas.openxmlformats.org/markup-compatibility/2006">
          <mc:Choice Requires="x14">
            <control shapeId="98333" r:id="rId32" name="Check Box 29">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98334" r:id="rId33" name="Check Box 30">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mc:AlternateContent xmlns:mc="http://schemas.openxmlformats.org/markup-compatibility/2006">
          <mc:Choice Requires="x14">
            <control shapeId="98335" r:id="rId34" name="Check Box 3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98336" r:id="rId35" name="Check Box 32">
              <controlPr defaultSize="0" autoFill="0" autoLine="0" autoPict="0">
                <anchor moveWithCells="1">
                  <from>
                    <xdr:col>5</xdr:col>
                    <xdr:colOff>38100</xdr:colOff>
                    <xdr:row>21</xdr:row>
                    <xdr:rowOff>200025</xdr:rowOff>
                  </from>
                  <to>
                    <xdr:col>6</xdr:col>
                    <xdr:colOff>0</xdr:colOff>
                    <xdr:row>23</xdr:row>
                    <xdr:rowOff>47625</xdr:rowOff>
                  </to>
                </anchor>
              </controlPr>
            </control>
          </mc:Choice>
        </mc:AlternateContent>
        <mc:AlternateContent xmlns:mc="http://schemas.openxmlformats.org/markup-compatibility/2006">
          <mc:Choice Requires="x14">
            <control shapeId="98337" r:id="rId36" name="Check Box 33">
              <controlPr defaultSize="0" autoFill="0" autoLine="0" autoPict="0">
                <anchor moveWithCells="1">
                  <from>
                    <xdr:col>5</xdr:col>
                    <xdr:colOff>38100</xdr:colOff>
                    <xdr:row>23</xdr:row>
                    <xdr:rowOff>28575</xdr:rowOff>
                  </from>
                  <to>
                    <xdr:col>6</xdr:col>
                    <xdr:colOff>0</xdr:colOff>
                    <xdr:row>24</xdr:row>
                    <xdr:rowOff>9525</xdr:rowOff>
                  </to>
                </anchor>
              </controlPr>
            </control>
          </mc:Choice>
        </mc:AlternateContent>
        <mc:AlternateContent xmlns:mc="http://schemas.openxmlformats.org/markup-compatibility/2006">
          <mc:Choice Requires="x14">
            <control shapeId="98338" r:id="rId37" name="Check Box 34">
              <controlPr defaultSize="0" autoFill="0" autoLine="0" autoPict="0">
                <anchor moveWithCells="1">
                  <from>
                    <xdr:col>3</xdr:col>
                    <xdr:colOff>47625</xdr:colOff>
                    <xdr:row>22</xdr:row>
                    <xdr:rowOff>104775</xdr:rowOff>
                  </from>
                  <to>
                    <xdr:col>4</xdr:col>
                    <xdr:colOff>38100</xdr:colOff>
                    <xdr:row>23</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4.5" defaultRowHeight="14.25"/>
  <cols>
    <col min="1" max="1" width="0.875" style="126" customWidth="1"/>
    <col min="2" max="5" width="5.75" style="126" customWidth="1"/>
    <col min="6" max="7" width="5.75" style="126" hidden="1" customWidth="1"/>
    <col min="8" max="60" width="5.75" style="126" customWidth="1"/>
    <col min="61" max="61" width="1.125" style="126" customWidth="1"/>
    <col min="62" max="16384" width="4.5" style="126"/>
  </cols>
  <sheetData>
    <row r="1" spans="2:65" s="269" customFormat="1" ht="20.25" customHeight="1">
      <c r="C1" s="279" t="s">
        <v>317</v>
      </c>
      <c r="D1" s="279"/>
      <c r="E1" s="279"/>
      <c r="F1" s="279"/>
      <c r="G1" s="279"/>
      <c r="H1" s="279"/>
      <c r="K1" s="272" t="s">
        <v>316</v>
      </c>
      <c r="N1" s="279"/>
      <c r="O1" s="279"/>
      <c r="P1" s="279"/>
      <c r="Q1" s="279"/>
      <c r="R1" s="279"/>
      <c r="S1" s="279"/>
      <c r="T1" s="279"/>
      <c r="U1" s="279"/>
      <c r="AQ1" s="245" t="s">
        <v>315</v>
      </c>
      <c r="AR1" s="926" t="s">
        <v>314</v>
      </c>
      <c r="AS1" s="927"/>
      <c r="AT1" s="927"/>
      <c r="AU1" s="927"/>
      <c r="AV1" s="927"/>
      <c r="AW1" s="927"/>
      <c r="AX1" s="927"/>
      <c r="AY1" s="927"/>
      <c r="AZ1" s="927"/>
      <c r="BA1" s="927"/>
      <c r="BB1" s="927"/>
      <c r="BC1" s="927"/>
      <c r="BD1" s="927"/>
      <c r="BE1" s="927"/>
      <c r="BF1" s="927"/>
      <c r="BG1" s="927"/>
      <c r="BH1" s="245" t="s">
        <v>282</v>
      </c>
    </row>
    <row r="2" spans="2:65" s="244" customFormat="1" ht="20.25" customHeight="1">
      <c r="H2" s="272"/>
      <c r="K2" s="272"/>
      <c r="L2" s="272"/>
      <c r="N2" s="245"/>
      <c r="O2" s="245"/>
      <c r="P2" s="245"/>
      <c r="Q2" s="245"/>
      <c r="R2" s="245"/>
      <c r="S2" s="245"/>
      <c r="T2" s="245"/>
      <c r="U2" s="245"/>
      <c r="Z2" s="278" t="s">
        <v>313</v>
      </c>
      <c r="AA2" s="928">
        <v>6</v>
      </c>
      <c r="AB2" s="928"/>
      <c r="AC2" s="278" t="s">
        <v>312</v>
      </c>
      <c r="AD2" s="929">
        <f>IF(AA2=0,"",YEAR(DATE(2018+AA2,1,1)))</f>
        <v>2024</v>
      </c>
      <c r="AE2" s="929"/>
      <c r="AF2" s="277" t="s">
        <v>311</v>
      </c>
      <c r="AG2" s="277" t="s">
        <v>310</v>
      </c>
      <c r="AH2" s="928">
        <v>4</v>
      </c>
      <c r="AI2" s="928"/>
      <c r="AJ2" s="277" t="s">
        <v>309</v>
      </c>
      <c r="AQ2" s="245" t="s">
        <v>308</v>
      </c>
      <c r="AR2" s="928" t="s">
        <v>307</v>
      </c>
      <c r="AS2" s="928"/>
      <c r="AT2" s="928"/>
      <c r="AU2" s="928"/>
      <c r="AV2" s="928"/>
      <c r="AW2" s="928"/>
      <c r="AX2" s="928"/>
      <c r="AY2" s="928"/>
      <c r="AZ2" s="928"/>
      <c r="BA2" s="928"/>
      <c r="BB2" s="928"/>
      <c r="BC2" s="928"/>
      <c r="BD2" s="928"/>
      <c r="BE2" s="928"/>
      <c r="BF2" s="928"/>
      <c r="BG2" s="928"/>
      <c r="BH2" s="245" t="s">
        <v>282</v>
      </c>
      <c r="BI2" s="245"/>
      <c r="BJ2" s="245"/>
      <c r="BK2" s="245"/>
    </row>
    <row r="3" spans="2:65" s="244" customFormat="1" ht="20.25" customHeight="1">
      <c r="H3" s="272"/>
      <c r="K3" s="272"/>
      <c r="M3" s="245"/>
      <c r="N3" s="245"/>
      <c r="O3" s="245"/>
      <c r="P3" s="245"/>
      <c r="Q3" s="245"/>
      <c r="R3" s="245"/>
      <c r="S3" s="245"/>
      <c r="AA3" s="276"/>
      <c r="AB3" s="276"/>
      <c r="AC3" s="274"/>
      <c r="AD3" s="275"/>
      <c r="AE3" s="274"/>
      <c r="BB3" s="273" t="s">
        <v>306</v>
      </c>
      <c r="BC3" s="930" t="s">
        <v>305</v>
      </c>
      <c r="BD3" s="931"/>
      <c r="BE3" s="931"/>
      <c r="BF3" s="932"/>
      <c r="BG3" s="245"/>
    </row>
    <row r="4" spans="2:65" s="244" customFormat="1" ht="20.25" customHeight="1">
      <c r="H4" s="272"/>
      <c r="K4" s="272"/>
      <c r="M4" s="245"/>
      <c r="N4" s="245"/>
      <c r="O4" s="245"/>
      <c r="P4" s="245"/>
      <c r="Q4" s="245"/>
      <c r="R4" s="245"/>
      <c r="S4" s="245"/>
      <c r="AA4" s="276"/>
      <c r="AB4" s="276"/>
      <c r="AC4" s="274"/>
      <c r="AD4" s="275"/>
      <c r="AE4" s="274"/>
      <c r="BB4" s="273" t="s">
        <v>304</v>
      </c>
      <c r="BC4" s="930" t="s">
        <v>303</v>
      </c>
      <c r="BD4" s="931"/>
      <c r="BE4" s="931"/>
      <c r="BF4" s="932"/>
      <c r="BG4" s="245"/>
    </row>
    <row r="5" spans="2:65" s="244" customFormat="1" ht="5.0999999999999996" customHeight="1">
      <c r="H5" s="272"/>
      <c r="K5" s="272"/>
      <c r="M5" s="245"/>
      <c r="N5" s="245"/>
      <c r="O5" s="245"/>
      <c r="P5" s="245"/>
      <c r="Q5" s="245"/>
      <c r="R5" s="245"/>
      <c r="S5" s="245"/>
      <c r="AA5" s="271"/>
      <c r="AB5" s="271"/>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68"/>
      <c r="BG5" s="268"/>
    </row>
    <row r="6" spans="2:65" s="244" customFormat="1" ht="21" customHeight="1">
      <c r="B6" s="248"/>
      <c r="C6" s="247"/>
      <c r="D6" s="247"/>
      <c r="E6" s="247"/>
      <c r="F6" s="247"/>
      <c r="G6" s="247"/>
      <c r="H6" s="247"/>
      <c r="I6" s="249"/>
      <c r="J6" s="249"/>
      <c r="K6" s="249"/>
      <c r="L6" s="246"/>
      <c r="M6" s="249"/>
      <c r="N6" s="249"/>
      <c r="O6" s="249"/>
      <c r="P6" s="254"/>
      <c r="Q6" s="254"/>
      <c r="R6" s="254"/>
      <c r="S6" s="254"/>
      <c r="T6" s="254"/>
      <c r="U6" s="254"/>
      <c r="V6" s="254"/>
      <c r="W6" s="254"/>
      <c r="X6" s="254"/>
      <c r="Y6" s="254"/>
      <c r="Z6" s="254"/>
      <c r="AA6" s="254"/>
      <c r="AB6" s="254"/>
      <c r="AC6" s="254"/>
      <c r="AD6" s="254"/>
      <c r="AE6" s="254"/>
      <c r="AF6" s="254"/>
      <c r="AG6" s="254"/>
      <c r="AH6" s="257"/>
      <c r="AI6" s="257"/>
      <c r="AJ6" s="257"/>
      <c r="AK6" s="257"/>
      <c r="AL6" s="257"/>
      <c r="AM6" s="257" t="s">
        <v>302</v>
      </c>
      <c r="AN6" s="269"/>
      <c r="AO6" s="269"/>
      <c r="AP6" s="269"/>
      <c r="AQ6" s="269"/>
      <c r="AR6" s="269"/>
      <c r="AS6" s="269"/>
      <c r="AU6" s="270"/>
      <c r="AV6" s="270"/>
      <c r="AW6" s="265"/>
      <c r="AX6" s="269"/>
      <c r="AY6" s="924">
        <v>40</v>
      </c>
      <c r="AZ6" s="925"/>
      <c r="BA6" s="265" t="s">
        <v>301</v>
      </c>
      <c r="BB6" s="269"/>
      <c r="BC6" s="924">
        <v>160</v>
      </c>
      <c r="BD6" s="925"/>
      <c r="BE6" s="265" t="s">
        <v>300</v>
      </c>
      <c r="BF6" s="269"/>
      <c r="BG6" s="268"/>
    </row>
    <row r="7" spans="2:65" s="244" customFormat="1" ht="5.0999999999999996" customHeight="1">
      <c r="B7" s="248"/>
      <c r="C7" s="252"/>
      <c r="D7" s="252"/>
      <c r="E7" s="252"/>
      <c r="F7" s="252"/>
      <c r="G7" s="252"/>
      <c r="H7" s="249"/>
      <c r="I7" s="249"/>
      <c r="J7" s="249"/>
      <c r="K7" s="249"/>
      <c r="L7" s="249"/>
      <c r="M7" s="249"/>
      <c r="N7" s="249"/>
      <c r="O7" s="249"/>
      <c r="P7" s="254"/>
      <c r="Q7" s="254"/>
      <c r="R7" s="254"/>
      <c r="S7" s="254"/>
      <c r="T7" s="254"/>
      <c r="U7" s="254"/>
      <c r="V7" s="254"/>
      <c r="W7" s="254"/>
      <c r="X7" s="254"/>
      <c r="Y7" s="254"/>
      <c r="Z7" s="254"/>
      <c r="AA7" s="254"/>
      <c r="AB7" s="254"/>
      <c r="AC7" s="254"/>
      <c r="AD7" s="254"/>
      <c r="AE7" s="254"/>
      <c r="AF7" s="254"/>
      <c r="AG7" s="254"/>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66"/>
      <c r="BG7" s="266"/>
      <c r="BH7" s="254"/>
    </row>
    <row r="8" spans="2:65" s="244" customFormat="1" ht="21" customHeight="1">
      <c r="B8" s="264"/>
      <c r="C8" s="246"/>
      <c r="D8" s="246"/>
      <c r="E8" s="246"/>
      <c r="F8" s="246"/>
      <c r="G8" s="246"/>
      <c r="H8" s="249"/>
      <c r="I8" s="249"/>
      <c r="J8" s="249"/>
      <c r="K8" s="249"/>
      <c r="L8" s="249"/>
      <c r="M8" s="249"/>
      <c r="N8" s="249"/>
      <c r="O8" s="249"/>
      <c r="P8" s="254"/>
      <c r="Q8" s="254"/>
      <c r="R8" s="254"/>
      <c r="S8" s="254"/>
      <c r="T8" s="254"/>
      <c r="U8" s="254"/>
      <c r="V8" s="254"/>
      <c r="W8" s="254"/>
      <c r="X8" s="254"/>
      <c r="Y8" s="254"/>
      <c r="Z8" s="254"/>
      <c r="AA8" s="254"/>
      <c r="AB8" s="254"/>
      <c r="AC8" s="254"/>
      <c r="AD8" s="254"/>
      <c r="AE8" s="254"/>
      <c r="AF8" s="254"/>
      <c r="AG8" s="254"/>
      <c r="AH8" s="250"/>
      <c r="AI8" s="250"/>
      <c r="AJ8" s="250"/>
      <c r="AK8" s="247"/>
      <c r="AL8" s="259"/>
      <c r="AM8" s="257"/>
      <c r="AN8" s="258"/>
      <c r="AO8" s="248"/>
      <c r="AP8" s="262"/>
      <c r="AQ8" s="262"/>
      <c r="AR8" s="262"/>
      <c r="AS8" s="267"/>
      <c r="AT8" s="267"/>
      <c r="AU8" s="257"/>
      <c r="AV8" s="262"/>
      <c r="AW8" s="262"/>
      <c r="AX8" s="246"/>
      <c r="AY8" s="257"/>
      <c r="AZ8" s="257" t="s">
        <v>299</v>
      </c>
      <c r="BA8" s="257"/>
      <c r="BB8" s="257"/>
      <c r="BC8" s="921">
        <f>DAY(EOMONTH(DATE(AD2,AH2,1),0))</f>
        <v>30</v>
      </c>
      <c r="BD8" s="922"/>
      <c r="BE8" s="257" t="s">
        <v>298</v>
      </c>
      <c r="BF8" s="257"/>
      <c r="BG8" s="257"/>
      <c r="BH8" s="254"/>
      <c r="BK8" s="245"/>
      <c r="BL8" s="245"/>
      <c r="BM8" s="245"/>
    </row>
    <row r="9" spans="2:65" s="244" customFormat="1" ht="4.5" customHeight="1">
      <c r="B9" s="264"/>
      <c r="C9" s="263"/>
      <c r="D9" s="263"/>
      <c r="E9" s="263"/>
      <c r="F9" s="263"/>
      <c r="G9" s="263"/>
      <c r="H9" s="262"/>
      <c r="I9" s="262"/>
      <c r="J9" s="262"/>
      <c r="K9" s="262"/>
      <c r="L9" s="262"/>
      <c r="M9" s="262"/>
      <c r="N9" s="262"/>
      <c r="O9" s="262"/>
      <c r="P9" s="254"/>
      <c r="Q9" s="254"/>
      <c r="R9" s="254"/>
      <c r="S9" s="254"/>
      <c r="T9" s="254"/>
      <c r="U9" s="254"/>
      <c r="V9" s="254"/>
      <c r="W9" s="254"/>
      <c r="X9" s="254"/>
      <c r="Y9" s="254"/>
      <c r="Z9" s="254"/>
      <c r="AA9" s="254"/>
      <c r="AB9" s="254"/>
      <c r="AC9" s="254"/>
      <c r="AD9" s="254"/>
      <c r="AE9" s="254"/>
      <c r="AF9" s="254"/>
      <c r="AG9" s="254"/>
      <c r="AH9" s="252"/>
      <c r="AI9" s="247"/>
      <c r="AJ9" s="256"/>
      <c r="AK9" s="250"/>
      <c r="AL9" s="247"/>
      <c r="AM9" s="247"/>
      <c r="AN9" s="247"/>
      <c r="AO9" s="247"/>
      <c r="AP9" s="256"/>
      <c r="AQ9" s="257"/>
      <c r="AR9" s="261"/>
      <c r="AS9" s="261"/>
      <c r="AT9" s="261"/>
      <c r="AU9" s="257"/>
      <c r="AV9" s="257"/>
      <c r="AW9" s="257"/>
      <c r="AX9" s="257"/>
      <c r="AY9" s="257"/>
      <c r="AZ9" s="257"/>
      <c r="BA9" s="257"/>
      <c r="BB9" s="257"/>
      <c r="BC9" s="257"/>
      <c r="BD9" s="257"/>
      <c r="BE9" s="257"/>
      <c r="BF9" s="257"/>
      <c r="BG9" s="257"/>
      <c r="BH9" s="254"/>
      <c r="BK9" s="245"/>
      <c r="BL9" s="245"/>
      <c r="BM9" s="245"/>
    </row>
    <row r="10" spans="2:65" s="244" customFormat="1" ht="21" customHeight="1">
      <c r="B10" s="264"/>
      <c r="C10" s="263"/>
      <c r="D10" s="263"/>
      <c r="E10" s="263"/>
      <c r="F10" s="263"/>
      <c r="G10" s="263"/>
      <c r="H10" s="262"/>
      <c r="I10" s="262"/>
      <c r="J10" s="262"/>
      <c r="K10" s="262"/>
      <c r="L10" s="262"/>
      <c r="M10" s="262"/>
      <c r="N10" s="262"/>
      <c r="O10" s="262"/>
      <c r="P10" s="254"/>
      <c r="Q10" s="254"/>
      <c r="R10" s="254"/>
      <c r="S10" s="254"/>
      <c r="T10" s="254"/>
      <c r="U10" s="254"/>
      <c r="V10" s="254"/>
      <c r="W10" s="254"/>
      <c r="X10" s="254"/>
      <c r="Y10" s="254"/>
      <c r="Z10" s="254"/>
      <c r="AA10" s="254"/>
      <c r="AB10" s="254"/>
      <c r="AC10" s="254"/>
      <c r="AD10" s="254"/>
      <c r="AE10" s="254"/>
      <c r="AF10" s="254"/>
      <c r="AG10" s="254"/>
      <c r="AH10" s="252"/>
      <c r="AI10" s="247"/>
      <c r="AJ10" s="256"/>
      <c r="AK10" s="250"/>
      <c r="AL10" s="247"/>
      <c r="AN10" s="257" t="s">
        <v>297</v>
      </c>
      <c r="AO10" s="257"/>
      <c r="AP10" s="256"/>
      <c r="AQ10" s="257"/>
      <c r="AR10" s="247"/>
      <c r="AS10" s="247"/>
      <c r="AT10" s="256"/>
      <c r="AU10" s="257"/>
      <c r="AV10" s="261"/>
      <c r="AW10" s="261"/>
      <c r="AX10" s="261"/>
      <c r="AY10" s="257"/>
      <c r="AZ10" s="257"/>
      <c r="BA10" s="266" t="s">
        <v>296</v>
      </c>
      <c r="BB10" s="257"/>
      <c r="BC10" s="924"/>
      <c r="BD10" s="925"/>
      <c r="BE10" s="265" t="s">
        <v>295</v>
      </c>
      <c r="BG10" s="257"/>
      <c r="BH10" s="254"/>
      <c r="BK10" s="245"/>
      <c r="BL10" s="245"/>
      <c r="BM10" s="245"/>
    </row>
    <row r="11" spans="2:65" s="244" customFormat="1" ht="5.0999999999999996" customHeight="1">
      <c r="B11" s="264"/>
      <c r="C11" s="263"/>
      <c r="D11" s="263"/>
      <c r="E11" s="263"/>
      <c r="F11" s="263"/>
      <c r="G11" s="263"/>
      <c r="H11" s="262"/>
      <c r="I11" s="262"/>
      <c r="J11" s="262"/>
      <c r="K11" s="262"/>
      <c r="L11" s="262"/>
      <c r="M11" s="262"/>
      <c r="N11" s="262"/>
      <c r="O11" s="262"/>
      <c r="P11" s="254"/>
      <c r="Q11" s="254"/>
      <c r="R11" s="254"/>
      <c r="S11" s="254"/>
      <c r="T11" s="254"/>
      <c r="U11" s="254"/>
      <c r="V11" s="254"/>
      <c r="W11" s="254"/>
      <c r="X11" s="254"/>
      <c r="Y11" s="254"/>
      <c r="Z11" s="254"/>
      <c r="AA11" s="254"/>
      <c r="AB11" s="254"/>
      <c r="AC11" s="254"/>
      <c r="AD11" s="254"/>
      <c r="AE11" s="254"/>
      <c r="AF11" s="254"/>
      <c r="AG11" s="254"/>
      <c r="AH11" s="252"/>
      <c r="AI11" s="247"/>
      <c r="AJ11" s="256"/>
      <c r="AK11" s="250"/>
      <c r="AL11" s="247"/>
      <c r="AM11" s="247"/>
      <c r="AN11" s="247"/>
      <c r="AO11" s="247"/>
      <c r="AP11" s="256"/>
      <c r="AQ11" s="257"/>
      <c r="AR11" s="261"/>
      <c r="AS11" s="261"/>
      <c r="AT11" s="261"/>
      <c r="AU11" s="257"/>
      <c r="AV11" s="257"/>
      <c r="AW11" s="257"/>
      <c r="AX11" s="257"/>
      <c r="AY11" s="257"/>
      <c r="AZ11" s="257"/>
      <c r="BA11" s="257"/>
      <c r="BB11" s="257"/>
      <c r="BC11" s="257"/>
      <c r="BD11" s="257"/>
      <c r="BE11" s="257"/>
      <c r="BF11" s="257"/>
      <c r="BG11" s="257"/>
      <c r="BH11" s="254"/>
      <c r="BK11" s="245"/>
      <c r="BL11" s="245"/>
      <c r="BM11" s="245"/>
    </row>
    <row r="12" spans="2:65" s="244" customFormat="1" ht="21" customHeight="1">
      <c r="R12" s="249"/>
      <c r="S12" s="249"/>
      <c r="T12" s="259"/>
      <c r="U12" s="923"/>
      <c r="V12" s="923"/>
      <c r="W12" s="248"/>
      <c r="X12" s="260"/>
      <c r="Y12" s="254"/>
      <c r="Z12" s="254"/>
      <c r="AA12" s="252"/>
      <c r="AB12" s="258"/>
      <c r="AC12" s="248"/>
      <c r="AD12" s="252"/>
      <c r="AE12" s="252"/>
      <c r="AF12" s="252"/>
      <c r="AG12" s="255"/>
      <c r="AH12" s="250"/>
      <c r="AI12" s="250"/>
      <c r="AJ12" s="250"/>
      <c r="AK12" s="247"/>
      <c r="AL12" s="259"/>
      <c r="AM12" s="258"/>
      <c r="AN12" s="257"/>
      <c r="AO12" s="256"/>
      <c r="AP12" s="256"/>
      <c r="AQ12" s="256"/>
      <c r="AR12" s="256"/>
      <c r="AS12" s="248" t="s">
        <v>294</v>
      </c>
      <c r="AT12" s="256"/>
      <c r="AU12" s="256"/>
      <c r="AV12" s="256"/>
      <c r="AW12" s="256"/>
      <c r="AX12" s="256"/>
      <c r="AY12" s="256"/>
      <c r="AZ12" s="256"/>
      <c r="BA12" s="256"/>
      <c r="BB12" s="256"/>
      <c r="BC12" s="252"/>
      <c r="BD12" s="250"/>
      <c r="BE12" s="247"/>
      <c r="BF12" s="247"/>
      <c r="BG12" s="252"/>
      <c r="BH12" s="247"/>
      <c r="BK12" s="245"/>
      <c r="BL12" s="245"/>
      <c r="BM12" s="245"/>
    </row>
    <row r="13" spans="2:65" s="244" customFormat="1" ht="21" customHeight="1">
      <c r="R13" s="256"/>
      <c r="S13" s="247"/>
      <c r="T13" s="247"/>
      <c r="U13" s="247"/>
      <c r="V13" s="247"/>
      <c r="W13" s="254"/>
      <c r="X13" s="254"/>
      <c r="Y13" s="254"/>
      <c r="Z13" s="254"/>
      <c r="AA13" s="256"/>
      <c r="AB13" s="247"/>
      <c r="AC13" s="247"/>
      <c r="AD13" s="256"/>
      <c r="AE13" s="256"/>
      <c r="AF13" s="256"/>
      <c r="AG13" s="255"/>
      <c r="AH13" s="252"/>
      <c r="AI13" s="250"/>
      <c r="AJ13" s="247"/>
      <c r="AK13" s="250"/>
      <c r="AL13" s="247"/>
      <c r="AM13" s="247"/>
      <c r="AN13" s="247"/>
      <c r="AO13" s="252"/>
      <c r="AP13" s="248"/>
      <c r="AQ13" s="252"/>
      <c r="AR13" s="252"/>
      <c r="AS13" s="248" t="s">
        <v>293</v>
      </c>
      <c r="AT13" s="247"/>
      <c r="AU13" s="247"/>
      <c r="AV13" s="247"/>
      <c r="AW13" s="247"/>
      <c r="AX13" s="247"/>
      <c r="AY13" s="247"/>
      <c r="AZ13" s="247"/>
      <c r="BA13" s="247"/>
      <c r="BB13" s="882">
        <v>0.29166666666666669</v>
      </c>
      <c r="BC13" s="883"/>
      <c r="BD13" s="884"/>
      <c r="BE13" s="246" t="s">
        <v>291</v>
      </c>
      <c r="BF13" s="882">
        <v>0.83333333333333337</v>
      </c>
      <c r="BG13" s="883"/>
      <c r="BH13" s="884"/>
      <c r="BK13" s="245"/>
      <c r="BL13" s="245"/>
      <c r="BM13" s="245"/>
    </row>
    <row r="14" spans="2:65" s="244" customFormat="1" ht="21" customHeight="1">
      <c r="R14" s="253"/>
      <c r="S14" s="253"/>
      <c r="T14" s="253"/>
      <c r="U14" s="253"/>
      <c r="V14" s="253"/>
      <c r="W14" s="253"/>
      <c r="X14" s="254"/>
      <c r="Y14" s="254"/>
      <c r="Z14" s="254"/>
      <c r="AA14" s="246"/>
      <c r="AB14" s="253"/>
      <c r="AC14" s="253"/>
      <c r="AD14" s="246"/>
      <c r="AE14" s="252"/>
      <c r="AF14" s="252"/>
      <c r="AG14" s="251"/>
      <c r="AH14" s="248"/>
      <c r="AI14" s="250"/>
      <c r="AJ14" s="247"/>
      <c r="AK14" s="250"/>
      <c r="AL14" s="247"/>
      <c r="AM14" s="247"/>
      <c r="AN14" s="247"/>
      <c r="AO14" s="246"/>
      <c r="AP14" s="249"/>
      <c r="AQ14" s="249"/>
      <c r="AR14" s="249"/>
      <c r="AS14" s="248" t="s">
        <v>292</v>
      </c>
      <c r="AT14" s="247"/>
      <c r="AU14" s="247"/>
      <c r="AV14" s="247"/>
      <c r="AW14" s="247"/>
      <c r="AX14" s="247"/>
      <c r="AY14" s="247"/>
      <c r="AZ14" s="247"/>
      <c r="BA14" s="247"/>
      <c r="BB14" s="882">
        <v>0.83333333333333337</v>
      </c>
      <c r="BC14" s="883"/>
      <c r="BD14" s="884"/>
      <c r="BE14" s="246" t="s">
        <v>291</v>
      </c>
      <c r="BF14" s="882">
        <v>0.29166666666666669</v>
      </c>
      <c r="BG14" s="883"/>
      <c r="BH14" s="884"/>
      <c r="BK14" s="245"/>
      <c r="BL14" s="245"/>
      <c r="BM14" s="245"/>
    </row>
    <row r="15" spans="2:65" ht="12" customHeight="1" thickBot="1">
      <c r="B15" s="242"/>
      <c r="C15" s="243"/>
      <c r="D15" s="243"/>
      <c r="E15" s="243"/>
      <c r="F15" s="243"/>
      <c r="G15" s="243"/>
      <c r="H15" s="243"/>
      <c r="I15" s="242"/>
      <c r="J15" s="242"/>
      <c r="K15" s="242"/>
      <c r="L15" s="242"/>
      <c r="M15" s="242"/>
      <c r="N15" s="242"/>
      <c r="O15" s="242"/>
      <c r="P15" s="242"/>
      <c r="Q15" s="242"/>
      <c r="R15" s="242"/>
      <c r="S15" s="242"/>
      <c r="T15" s="242"/>
      <c r="U15" s="242"/>
      <c r="V15" s="242"/>
      <c r="W15" s="242"/>
      <c r="X15" s="242"/>
      <c r="Y15" s="242"/>
      <c r="Z15" s="242"/>
      <c r="AA15" s="243"/>
      <c r="AB15" s="242"/>
      <c r="AC15" s="242"/>
      <c r="AD15" s="242"/>
      <c r="AE15" s="242"/>
      <c r="AF15" s="242"/>
      <c r="AG15" s="242"/>
      <c r="AH15" s="242"/>
      <c r="AI15" s="242"/>
      <c r="AJ15" s="242"/>
      <c r="AK15" s="242"/>
      <c r="AL15" s="242"/>
      <c r="AM15" s="242"/>
      <c r="AR15" s="127"/>
      <c r="BI15" s="241"/>
      <c r="BJ15" s="241"/>
      <c r="BK15" s="241"/>
    </row>
    <row r="16" spans="2:65" ht="21.6" customHeight="1">
      <c r="B16" s="885" t="s">
        <v>290</v>
      </c>
      <c r="C16" s="888" t="s">
        <v>289</v>
      </c>
      <c r="D16" s="889"/>
      <c r="E16" s="890"/>
      <c r="F16" s="240"/>
      <c r="G16" s="239"/>
      <c r="H16" s="897" t="s">
        <v>288</v>
      </c>
      <c r="I16" s="900" t="s">
        <v>287</v>
      </c>
      <c r="J16" s="889"/>
      <c r="K16" s="889"/>
      <c r="L16" s="890"/>
      <c r="M16" s="900" t="s">
        <v>286</v>
      </c>
      <c r="N16" s="889"/>
      <c r="O16" s="890"/>
      <c r="P16" s="900" t="s">
        <v>285</v>
      </c>
      <c r="Q16" s="889"/>
      <c r="R16" s="889"/>
      <c r="S16" s="889"/>
      <c r="T16" s="903"/>
      <c r="U16" s="238"/>
      <c r="V16" s="234"/>
      <c r="W16" s="234"/>
      <c r="X16" s="234"/>
      <c r="Y16" s="234"/>
      <c r="Z16" s="234"/>
      <c r="AA16" s="234"/>
      <c r="AB16" s="234"/>
      <c r="AC16" s="234"/>
      <c r="AD16" s="234"/>
      <c r="AE16" s="234"/>
      <c r="AF16" s="234"/>
      <c r="AG16" s="234"/>
      <c r="AH16" s="234"/>
      <c r="AI16" s="237" t="s">
        <v>284</v>
      </c>
      <c r="AJ16" s="234"/>
      <c r="AK16" s="234"/>
      <c r="AL16" s="234"/>
      <c r="AM16" s="234"/>
      <c r="AN16" s="234" t="s">
        <v>283</v>
      </c>
      <c r="AO16" s="234"/>
      <c r="AP16" s="236"/>
      <c r="AQ16" s="235"/>
      <c r="AR16" s="234" t="s">
        <v>282</v>
      </c>
      <c r="AS16" s="234"/>
      <c r="AT16" s="234"/>
      <c r="AU16" s="234"/>
      <c r="AV16" s="234"/>
      <c r="AW16" s="234"/>
      <c r="AX16" s="234"/>
      <c r="AY16" s="233"/>
      <c r="AZ16" s="906" t="str">
        <f>IF(BC3="計画","(11)1～4週目の勤務時間数合計","(11)1か月の勤務時間数　合計")</f>
        <v>(11)1か月の勤務時間数　合計</v>
      </c>
      <c r="BA16" s="907"/>
      <c r="BB16" s="912" t="s">
        <v>281</v>
      </c>
      <c r="BC16" s="913"/>
      <c r="BD16" s="888" t="s">
        <v>280</v>
      </c>
      <c r="BE16" s="889"/>
      <c r="BF16" s="889"/>
      <c r="BG16" s="889"/>
      <c r="BH16" s="903"/>
    </row>
    <row r="17" spans="2:60" ht="20.25" customHeight="1">
      <c r="B17" s="886"/>
      <c r="C17" s="891"/>
      <c r="D17" s="892"/>
      <c r="E17" s="893"/>
      <c r="F17" s="229"/>
      <c r="G17" s="228"/>
      <c r="H17" s="898"/>
      <c r="I17" s="901"/>
      <c r="J17" s="892"/>
      <c r="K17" s="892"/>
      <c r="L17" s="893"/>
      <c r="M17" s="901"/>
      <c r="N17" s="892"/>
      <c r="O17" s="893"/>
      <c r="P17" s="901"/>
      <c r="Q17" s="892"/>
      <c r="R17" s="892"/>
      <c r="S17" s="892"/>
      <c r="T17" s="904"/>
      <c r="U17" s="918" t="s">
        <v>279</v>
      </c>
      <c r="V17" s="918"/>
      <c r="W17" s="918"/>
      <c r="X17" s="918"/>
      <c r="Y17" s="918"/>
      <c r="Z17" s="918"/>
      <c r="AA17" s="919"/>
      <c r="AB17" s="920" t="s">
        <v>278</v>
      </c>
      <c r="AC17" s="918"/>
      <c r="AD17" s="918"/>
      <c r="AE17" s="918"/>
      <c r="AF17" s="918"/>
      <c r="AG17" s="918"/>
      <c r="AH17" s="919"/>
      <c r="AI17" s="920" t="s">
        <v>277</v>
      </c>
      <c r="AJ17" s="918"/>
      <c r="AK17" s="918"/>
      <c r="AL17" s="918"/>
      <c r="AM17" s="918"/>
      <c r="AN17" s="918"/>
      <c r="AO17" s="919"/>
      <c r="AP17" s="920" t="s">
        <v>276</v>
      </c>
      <c r="AQ17" s="918"/>
      <c r="AR17" s="918"/>
      <c r="AS17" s="918"/>
      <c r="AT17" s="918"/>
      <c r="AU17" s="918"/>
      <c r="AV17" s="919"/>
      <c r="AW17" s="920" t="s">
        <v>275</v>
      </c>
      <c r="AX17" s="918"/>
      <c r="AY17" s="918"/>
      <c r="AZ17" s="908"/>
      <c r="BA17" s="909"/>
      <c r="BB17" s="914"/>
      <c r="BC17" s="915"/>
      <c r="BD17" s="891"/>
      <c r="BE17" s="892"/>
      <c r="BF17" s="892"/>
      <c r="BG17" s="892"/>
      <c r="BH17" s="904"/>
    </row>
    <row r="18" spans="2:60" ht="20.25" customHeight="1">
      <c r="B18" s="886"/>
      <c r="C18" s="891"/>
      <c r="D18" s="892"/>
      <c r="E18" s="893"/>
      <c r="F18" s="229"/>
      <c r="G18" s="228"/>
      <c r="H18" s="898"/>
      <c r="I18" s="901"/>
      <c r="J18" s="892"/>
      <c r="K18" s="892"/>
      <c r="L18" s="893"/>
      <c r="M18" s="901"/>
      <c r="N18" s="892"/>
      <c r="O18" s="893"/>
      <c r="P18" s="901"/>
      <c r="Q18" s="892"/>
      <c r="R18" s="892"/>
      <c r="S18" s="892"/>
      <c r="T18" s="904"/>
      <c r="U18" s="227">
        <v>1</v>
      </c>
      <c r="V18" s="225">
        <v>2</v>
      </c>
      <c r="W18" s="225">
        <v>3</v>
      </c>
      <c r="X18" s="225">
        <v>4</v>
      </c>
      <c r="Y18" s="225">
        <v>5</v>
      </c>
      <c r="Z18" s="225">
        <v>6</v>
      </c>
      <c r="AA18" s="224">
        <v>7</v>
      </c>
      <c r="AB18" s="226">
        <v>8</v>
      </c>
      <c r="AC18" s="225">
        <v>9</v>
      </c>
      <c r="AD18" s="225">
        <v>10</v>
      </c>
      <c r="AE18" s="225">
        <v>11</v>
      </c>
      <c r="AF18" s="225">
        <v>12</v>
      </c>
      <c r="AG18" s="225">
        <v>13</v>
      </c>
      <c r="AH18" s="224">
        <v>14</v>
      </c>
      <c r="AI18" s="227">
        <v>15</v>
      </c>
      <c r="AJ18" s="225">
        <v>16</v>
      </c>
      <c r="AK18" s="225">
        <v>17</v>
      </c>
      <c r="AL18" s="225">
        <v>18</v>
      </c>
      <c r="AM18" s="225">
        <v>19</v>
      </c>
      <c r="AN18" s="225">
        <v>20</v>
      </c>
      <c r="AO18" s="224">
        <v>21</v>
      </c>
      <c r="AP18" s="226">
        <v>22</v>
      </c>
      <c r="AQ18" s="225">
        <v>23</v>
      </c>
      <c r="AR18" s="225">
        <v>24</v>
      </c>
      <c r="AS18" s="225">
        <v>25</v>
      </c>
      <c r="AT18" s="225">
        <v>26</v>
      </c>
      <c r="AU18" s="225">
        <v>27</v>
      </c>
      <c r="AV18" s="224">
        <v>28</v>
      </c>
      <c r="AW18" s="232" t="str">
        <f>IF($BC$3="暦月",IF(DAY(DATE($AD$2,$AH$2,29))=29,29,""),"")</f>
        <v/>
      </c>
      <c r="AX18" s="231" t="str">
        <f>IF($BC$3="暦月",IF(DAY(DATE($AD$2,$AH$2,30))=30,30,""),"")</f>
        <v/>
      </c>
      <c r="AY18" s="230" t="str">
        <f>IF($BC$3="暦月",IF(DAY(DATE($AD$2,$AH$2,31))=31,31,""),"")</f>
        <v/>
      </c>
      <c r="AZ18" s="908"/>
      <c r="BA18" s="909"/>
      <c r="BB18" s="914"/>
      <c r="BC18" s="915"/>
      <c r="BD18" s="891"/>
      <c r="BE18" s="892"/>
      <c r="BF18" s="892"/>
      <c r="BG18" s="892"/>
      <c r="BH18" s="904"/>
    </row>
    <row r="19" spans="2:60" ht="20.25" hidden="1" customHeight="1">
      <c r="B19" s="886"/>
      <c r="C19" s="891"/>
      <c r="D19" s="892"/>
      <c r="E19" s="893"/>
      <c r="F19" s="229"/>
      <c r="G19" s="228"/>
      <c r="H19" s="898"/>
      <c r="I19" s="901"/>
      <c r="J19" s="892"/>
      <c r="K19" s="892"/>
      <c r="L19" s="893"/>
      <c r="M19" s="901"/>
      <c r="N19" s="892"/>
      <c r="O19" s="893"/>
      <c r="P19" s="901"/>
      <c r="Q19" s="892"/>
      <c r="R19" s="892"/>
      <c r="S19" s="892"/>
      <c r="T19" s="904"/>
      <c r="U19" s="227">
        <f>WEEKDAY(DATE($AD$2,$AH$2,1))</f>
        <v>2</v>
      </c>
      <c r="V19" s="225">
        <f>WEEKDAY(DATE($AD$2,$AH$2,2))</f>
        <v>3</v>
      </c>
      <c r="W19" s="225">
        <f>WEEKDAY(DATE($AD$2,$AH$2,3))</f>
        <v>4</v>
      </c>
      <c r="X19" s="225">
        <f>WEEKDAY(DATE($AD$2,$AH$2,4))</f>
        <v>5</v>
      </c>
      <c r="Y19" s="225">
        <f>WEEKDAY(DATE($AD$2,$AH$2,5))</f>
        <v>6</v>
      </c>
      <c r="Z19" s="225">
        <f>WEEKDAY(DATE($AD$2,$AH$2,6))</f>
        <v>7</v>
      </c>
      <c r="AA19" s="224">
        <f>WEEKDAY(DATE($AD$2,$AH$2,7))</f>
        <v>1</v>
      </c>
      <c r="AB19" s="226">
        <f>WEEKDAY(DATE($AD$2,$AH$2,8))</f>
        <v>2</v>
      </c>
      <c r="AC19" s="225">
        <f>WEEKDAY(DATE($AD$2,$AH$2,9))</f>
        <v>3</v>
      </c>
      <c r="AD19" s="225">
        <f>WEEKDAY(DATE($AD$2,$AH$2,10))</f>
        <v>4</v>
      </c>
      <c r="AE19" s="225">
        <f>WEEKDAY(DATE($AD$2,$AH$2,11))</f>
        <v>5</v>
      </c>
      <c r="AF19" s="225">
        <f>WEEKDAY(DATE($AD$2,$AH$2,12))</f>
        <v>6</v>
      </c>
      <c r="AG19" s="225">
        <f>WEEKDAY(DATE($AD$2,$AH$2,13))</f>
        <v>7</v>
      </c>
      <c r="AH19" s="224">
        <f>WEEKDAY(DATE($AD$2,$AH$2,14))</f>
        <v>1</v>
      </c>
      <c r="AI19" s="226">
        <f>WEEKDAY(DATE($AD$2,$AH$2,15))</f>
        <v>2</v>
      </c>
      <c r="AJ19" s="225">
        <f>WEEKDAY(DATE($AD$2,$AH$2,16))</f>
        <v>3</v>
      </c>
      <c r="AK19" s="225">
        <f>WEEKDAY(DATE($AD$2,$AH$2,17))</f>
        <v>4</v>
      </c>
      <c r="AL19" s="225">
        <f>WEEKDAY(DATE($AD$2,$AH$2,18))</f>
        <v>5</v>
      </c>
      <c r="AM19" s="225">
        <f>WEEKDAY(DATE($AD$2,$AH$2,19))</f>
        <v>6</v>
      </c>
      <c r="AN19" s="225">
        <f>WEEKDAY(DATE($AD$2,$AH$2,20))</f>
        <v>7</v>
      </c>
      <c r="AO19" s="224">
        <f>WEEKDAY(DATE($AD$2,$AH$2,21))</f>
        <v>1</v>
      </c>
      <c r="AP19" s="226">
        <f>WEEKDAY(DATE($AD$2,$AH$2,22))</f>
        <v>2</v>
      </c>
      <c r="AQ19" s="225">
        <f>WEEKDAY(DATE($AD$2,$AH$2,23))</f>
        <v>3</v>
      </c>
      <c r="AR19" s="225">
        <f>WEEKDAY(DATE($AD$2,$AH$2,24))</f>
        <v>4</v>
      </c>
      <c r="AS19" s="225">
        <f>WEEKDAY(DATE($AD$2,$AH$2,25))</f>
        <v>5</v>
      </c>
      <c r="AT19" s="225">
        <f>WEEKDAY(DATE($AD$2,$AH$2,26))</f>
        <v>6</v>
      </c>
      <c r="AU19" s="225">
        <f>WEEKDAY(DATE($AD$2,$AH$2,27))</f>
        <v>7</v>
      </c>
      <c r="AV19" s="224">
        <f>WEEKDAY(DATE($AD$2,$AH$2,28))</f>
        <v>1</v>
      </c>
      <c r="AW19" s="226">
        <f>IF(AW18=29,WEEKDAY(DATE($AD$2,$AH$2,29)),0)</f>
        <v>0</v>
      </c>
      <c r="AX19" s="225">
        <f>IF(AX18=30,WEEKDAY(DATE($AD$2,$AH$2,30)),0)</f>
        <v>0</v>
      </c>
      <c r="AY19" s="224">
        <f>IF(AY18=31,WEEKDAY(DATE($AD$2,$AH$2,31)),0)</f>
        <v>0</v>
      </c>
      <c r="AZ19" s="908"/>
      <c r="BA19" s="909"/>
      <c r="BB19" s="914"/>
      <c r="BC19" s="915"/>
      <c r="BD19" s="891"/>
      <c r="BE19" s="892"/>
      <c r="BF19" s="892"/>
      <c r="BG19" s="892"/>
      <c r="BH19" s="904"/>
    </row>
    <row r="20" spans="2:60" ht="20.25" customHeight="1" thickBot="1">
      <c r="B20" s="887"/>
      <c r="C20" s="894"/>
      <c r="D20" s="895"/>
      <c r="E20" s="896"/>
      <c r="F20" s="223"/>
      <c r="G20" s="222"/>
      <c r="H20" s="899"/>
      <c r="I20" s="902"/>
      <c r="J20" s="895"/>
      <c r="K20" s="895"/>
      <c r="L20" s="896"/>
      <c r="M20" s="902"/>
      <c r="N20" s="895"/>
      <c r="O20" s="896"/>
      <c r="P20" s="902"/>
      <c r="Q20" s="895"/>
      <c r="R20" s="895"/>
      <c r="S20" s="895"/>
      <c r="T20" s="905"/>
      <c r="U20" s="221" t="str">
        <f t="shared" ref="U20:AV20" si="0">IF(U19=1,"日",IF(U19=2,"月",IF(U19=3,"火",IF(U19=4,"水",IF(U19=5,"木",IF(U19=6,"金","土"))))))</f>
        <v>月</v>
      </c>
      <c r="V20" s="218" t="str">
        <f t="shared" si="0"/>
        <v>火</v>
      </c>
      <c r="W20" s="218" t="str">
        <f t="shared" si="0"/>
        <v>水</v>
      </c>
      <c r="X20" s="218" t="str">
        <f t="shared" si="0"/>
        <v>木</v>
      </c>
      <c r="Y20" s="218" t="str">
        <f t="shared" si="0"/>
        <v>金</v>
      </c>
      <c r="Z20" s="218" t="str">
        <f t="shared" si="0"/>
        <v>土</v>
      </c>
      <c r="AA20" s="219" t="str">
        <f t="shared" si="0"/>
        <v>日</v>
      </c>
      <c r="AB20" s="220" t="str">
        <f t="shared" si="0"/>
        <v>月</v>
      </c>
      <c r="AC20" s="218" t="str">
        <f t="shared" si="0"/>
        <v>火</v>
      </c>
      <c r="AD20" s="218" t="str">
        <f t="shared" si="0"/>
        <v>水</v>
      </c>
      <c r="AE20" s="218" t="str">
        <f t="shared" si="0"/>
        <v>木</v>
      </c>
      <c r="AF20" s="218" t="str">
        <f t="shared" si="0"/>
        <v>金</v>
      </c>
      <c r="AG20" s="218" t="str">
        <f t="shared" si="0"/>
        <v>土</v>
      </c>
      <c r="AH20" s="219" t="str">
        <f t="shared" si="0"/>
        <v>日</v>
      </c>
      <c r="AI20" s="220" t="str">
        <f t="shared" si="0"/>
        <v>月</v>
      </c>
      <c r="AJ20" s="218" t="str">
        <f t="shared" si="0"/>
        <v>火</v>
      </c>
      <c r="AK20" s="218" t="str">
        <f t="shared" si="0"/>
        <v>水</v>
      </c>
      <c r="AL20" s="218" t="str">
        <f t="shared" si="0"/>
        <v>木</v>
      </c>
      <c r="AM20" s="218" t="str">
        <f t="shared" si="0"/>
        <v>金</v>
      </c>
      <c r="AN20" s="218" t="str">
        <f t="shared" si="0"/>
        <v>土</v>
      </c>
      <c r="AO20" s="219" t="str">
        <f t="shared" si="0"/>
        <v>日</v>
      </c>
      <c r="AP20" s="220" t="str">
        <f t="shared" si="0"/>
        <v>月</v>
      </c>
      <c r="AQ20" s="218" t="str">
        <f t="shared" si="0"/>
        <v>火</v>
      </c>
      <c r="AR20" s="218" t="str">
        <f t="shared" si="0"/>
        <v>水</v>
      </c>
      <c r="AS20" s="218" t="str">
        <f t="shared" si="0"/>
        <v>木</v>
      </c>
      <c r="AT20" s="218" t="str">
        <f t="shared" si="0"/>
        <v>金</v>
      </c>
      <c r="AU20" s="218" t="str">
        <f t="shared" si="0"/>
        <v>土</v>
      </c>
      <c r="AV20" s="219" t="str">
        <f t="shared" si="0"/>
        <v>日</v>
      </c>
      <c r="AW20" s="218" t="str">
        <f>IF(AW19=1,"日",IF(AW19=2,"月",IF(AW19=3,"火",IF(AW19=4,"水",IF(AW19=5,"木",IF(AW19=6,"金",IF(AW19=0,"","土")))))))</f>
        <v/>
      </c>
      <c r="AX20" s="218" t="str">
        <f>IF(AX19=1,"日",IF(AX19=2,"月",IF(AX19=3,"火",IF(AX19=4,"水",IF(AX19=5,"木",IF(AX19=6,"金",IF(AX19=0,"","土")))))))</f>
        <v/>
      </c>
      <c r="AY20" s="218" t="str">
        <f>IF(AY19=1,"日",IF(AY19=2,"月",IF(AY19=3,"火",IF(AY19=4,"水",IF(AY19=5,"木",IF(AY19=6,"金",IF(AY19=0,"","土")))))))</f>
        <v/>
      </c>
      <c r="AZ20" s="910"/>
      <c r="BA20" s="911"/>
      <c r="BB20" s="916"/>
      <c r="BC20" s="917"/>
      <c r="BD20" s="894"/>
      <c r="BE20" s="895"/>
      <c r="BF20" s="895"/>
      <c r="BG20" s="895"/>
      <c r="BH20" s="905"/>
    </row>
    <row r="21" spans="2:60" ht="20.25" customHeight="1">
      <c r="B21" s="217"/>
      <c r="C21" s="871"/>
      <c r="D21" s="872"/>
      <c r="E21" s="873"/>
      <c r="F21" s="216"/>
      <c r="G21" s="215"/>
      <c r="H21" s="874"/>
      <c r="I21" s="875"/>
      <c r="J21" s="876"/>
      <c r="K21" s="876"/>
      <c r="L21" s="877"/>
      <c r="M21" s="878"/>
      <c r="N21" s="879"/>
      <c r="O21" s="880"/>
      <c r="P21" s="214" t="s">
        <v>274</v>
      </c>
      <c r="Q21" s="213"/>
      <c r="R21" s="213"/>
      <c r="S21" s="212"/>
      <c r="T21" s="211"/>
      <c r="U21" s="208"/>
      <c r="V21" s="208"/>
      <c r="W21" s="208"/>
      <c r="X21" s="208"/>
      <c r="Y21" s="208"/>
      <c r="Z21" s="208"/>
      <c r="AA21" s="210"/>
      <c r="AB21" s="209"/>
      <c r="AC21" s="208"/>
      <c r="AD21" s="208"/>
      <c r="AE21" s="208"/>
      <c r="AF21" s="208"/>
      <c r="AG21" s="208"/>
      <c r="AH21" s="210"/>
      <c r="AI21" s="209"/>
      <c r="AJ21" s="208"/>
      <c r="AK21" s="208"/>
      <c r="AL21" s="208"/>
      <c r="AM21" s="208"/>
      <c r="AN21" s="208"/>
      <c r="AO21" s="210"/>
      <c r="AP21" s="209"/>
      <c r="AQ21" s="208"/>
      <c r="AR21" s="208"/>
      <c r="AS21" s="208"/>
      <c r="AT21" s="208"/>
      <c r="AU21" s="208"/>
      <c r="AV21" s="210"/>
      <c r="AW21" s="209"/>
      <c r="AX21" s="208"/>
      <c r="AY21" s="208"/>
      <c r="AZ21" s="881"/>
      <c r="BA21" s="869"/>
      <c r="BB21" s="868"/>
      <c r="BC21" s="869"/>
      <c r="BD21" s="865"/>
      <c r="BE21" s="866"/>
      <c r="BF21" s="866"/>
      <c r="BG21" s="866"/>
      <c r="BH21" s="867"/>
    </row>
    <row r="22" spans="2:60" ht="20.25" customHeight="1">
      <c r="B22" s="166">
        <v>1</v>
      </c>
      <c r="C22" s="827"/>
      <c r="D22" s="828"/>
      <c r="E22" s="829"/>
      <c r="F22" s="175">
        <f>C21</f>
        <v>0</v>
      </c>
      <c r="G22" s="174"/>
      <c r="H22" s="834"/>
      <c r="I22" s="839"/>
      <c r="J22" s="840"/>
      <c r="K22" s="840"/>
      <c r="L22" s="841"/>
      <c r="M22" s="848"/>
      <c r="N22" s="849"/>
      <c r="O22" s="850"/>
      <c r="P22" s="173" t="s">
        <v>273</v>
      </c>
      <c r="Q22" s="172"/>
      <c r="R22" s="172"/>
      <c r="S22" s="171"/>
      <c r="T22" s="170"/>
      <c r="U22" s="168" t="str">
        <f>IF(U21="","",VLOOKUP(U21,'シフト記号表（勤務時間帯）'!$D$6:$X$47,21,FALSE))</f>
        <v/>
      </c>
      <c r="V22" s="167" t="str">
        <f>IF(V21="","",VLOOKUP(V21,'シフト記号表（勤務時間帯）'!$D$6:$X$47,21,FALSE))</f>
        <v/>
      </c>
      <c r="W22" s="167" t="str">
        <f>IF(W21="","",VLOOKUP(W21,'シフト記号表（勤務時間帯）'!$D$6:$X$47,21,FALSE))</f>
        <v/>
      </c>
      <c r="X22" s="167" t="str">
        <f>IF(X21="","",VLOOKUP(X21,'シフト記号表（勤務時間帯）'!$D$6:$X$47,21,FALSE))</f>
        <v/>
      </c>
      <c r="Y22" s="167" t="str">
        <f>IF(Y21="","",VLOOKUP(Y21,'シフト記号表（勤務時間帯）'!$D$6:$X$47,21,FALSE))</f>
        <v/>
      </c>
      <c r="Z22" s="167" t="str">
        <f>IF(Z21="","",VLOOKUP(Z21,'シフト記号表（勤務時間帯）'!$D$6:$X$47,21,FALSE))</f>
        <v/>
      </c>
      <c r="AA22" s="169" t="str">
        <f>IF(AA21="","",VLOOKUP(AA21,'シフト記号表（勤務時間帯）'!$D$6:$X$47,21,FALSE))</f>
        <v/>
      </c>
      <c r="AB22" s="168" t="str">
        <f>IF(AB21="","",VLOOKUP(AB21,'シフト記号表（勤務時間帯）'!$D$6:$X$47,21,FALSE))</f>
        <v/>
      </c>
      <c r="AC22" s="167" t="str">
        <f>IF(AC21="","",VLOOKUP(AC21,'シフト記号表（勤務時間帯）'!$D$6:$X$47,21,FALSE))</f>
        <v/>
      </c>
      <c r="AD22" s="167" t="str">
        <f>IF(AD21="","",VLOOKUP(AD21,'シフト記号表（勤務時間帯）'!$D$6:$X$47,21,FALSE))</f>
        <v/>
      </c>
      <c r="AE22" s="167" t="str">
        <f>IF(AE21="","",VLOOKUP(AE21,'シフト記号表（勤務時間帯）'!$D$6:$X$47,21,FALSE))</f>
        <v/>
      </c>
      <c r="AF22" s="167" t="str">
        <f>IF(AF21="","",VLOOKUP(AF21,'シフト記号表（勤務時間帯）'!$D$6:$X$47,21,FALSE))</f>
        <v/>
      </c>
      <c r="AG22" s="167" t="str">
        <f>IF(AG21="","",VLOOKUP(AG21,'シフト記号表（勤務時間帯）'!$D$6:$X$47,21,FALSE))</f>
        <v/>
      </c>
      <c r="AH22" s="169" t="str">
        <f>IF(AH21="","",VLOOKUP(AH21,'シフト記号表（勤務時間帯）'!$D$6:$X$47,21,FALSE))</f>
        <v/>
      </c>
      <c r="AI22" s="168" t="str">
        <f>IF(AI21="","",VLOOKUP(AI21,'シフト記号表（勤務時間帯）'!$D$6:$X$47,21,FALSE))</f>
        <v/>
      </c>
      <c r="AJ22" s="167" t="str">
        <f>IF(AJ21="","",VLOOKUP(AJ21,'シフト記号表（勤務時間帯）'!$D$6:$X$47,21,FALSE))</f>
        <v/>
      </c>
      <c r="AK22" s="167" t="str">
        <f>IF(AK21="","",VLOOKUP(AK21,'シフト記号表（勤務時間帯）'!$D$6:$X$47,21,FALSE))</f>
        <v/>
      </c>
      <c r="AL22" s="167" t="str">
        <f>IF(AL21="","",VLOOKUP(AL21,'シフト記号表（勤務時間帯）'!$D$6:$X$47,21,FALSE))</f>
        <v/>
      </c>
      <c r="AM22" s="167" t="str">
        <f>IF(AM21="","",VLOOKUP(AM21,'シフト記号表（勤務時間帯）'!$D$6:$X$47,21,FALSE))</f>
        <v/>
      </c>
      <c r="AN22" s="167" t="str">
        <f>IF(AN21="","",VLOOKUP(AN21,'シフト記号表（勤務時間帯）'!$D$6:$X$47,21,FALSE))</f>
        <v/>
      </c>
      <c r="AO22" s="169" t="str">
        <f>IF(AO21="","",VLOOKUP(AO21,'シフト記号表（勤務時間帯）'!$D$6:$X$47,21,FALSE))</f>
        <v/>
      </c>
      <c r="AP22" s="168" t="str">
        <f>IF(AP21="","",VLOOKUP(AP21,'シフト記号表（勤務時間帯）'!$D$6:$X$47,21,FALSE))</f>
        <v/>
      </c>
      <c r="AQ22" s="167" t="str">
        <f>IF(AQ21="","",VLOOKUP(AQ21,'シフト記号表（勤務時間帯）'!$D$6:$X$47,21,FALSE))</f>
        <v/>
      </c>
      <c r="AR22" s="167" t="str">
        <f>IF(AR21="","",VLOOKUP(AR21,'シフト記号表（勤務時間帯）'!$D$6:$X$47,21,FALSE))</f>
        <v/>
      </c>
      <c r="AS22" s="167" t="str">
        <f>IF(AS21="","",VLOOKUP(AS21,'シフト記号表（勤務時間帯）'!$D$6:$X$47,21,FALSE))</f>
        <v/>
      </c>
      <c r="AT22" s="167" t="str">
        <f>IF(AT21="","",VLOOKUP(AT21,'シフト記号表（勤務時間帯）'!$D$6:$X$47,21,FALSE))</f>
        <v/>
      </c>
      <c r="AU22" s="167" t="str">
        <f>IF(AU21="","",VLOOKUP(AU21,'シフト記号表（勤務時間帯）'!$D$6:$X$47,21,FALSE))</f>
        <v/>
      </c>
      <c r="AV22" s="169" t="str">
        <f>IF(AV21="","",VLOOKUP(AV21,'シフト記号表（勤務時間帯）'!$D$6:$X$47,21,FALSE))</f>
        <v/>
      </c>
      <c r="AW22" s="168" t="str">
        <f>IF(AW21="","",VLOOKUP(AW21,'シフト記号表（勤務時間帯）'!$D$6:$X$47,21,FALSE))</f>
        <v/>
      </c>
      <c r="AX22" s="167" t="str">
        <f>IF(AX21="","",VLOOKUP(AX21,'シフト記号表（勤務時間帯）'!$D$6:$X$47,21,FALSE))</f>
        <v/>
      </c>
      <c r="AY22" s="167" t="str">
        <f>IF(AY21="","",VLOOKUP(AY21,'シフト記号表（勤務時間帯）'!$D$6:$X$47,21,FALSE))</f>
        <v/>
      </c>
      <c r="AZ22" s="816">
        <f>IF($BC$3="４週",SUM(U22:AV22),IF($BC$3="暦月",SUM(U22:AY22),""))</f>
        <v>0</v>
      </c>
      <c r="BA22" s="817"/>
      <c r="BB22" s="818">
        <f>IF($BC$3="４週",AZ22/4,IF($BC$3="暦月",(AZ22/($BC$8/7)),""))</f>
        <v>0</v>
      </c>
      <c r="BC22" s="817"/>
      <c r="BD22" s="810"/>
      <c r="BE22" s="811"/>
      <c r="BF22" s="811"/>
      <c r="BG22" s="811"/>
      <c r="BH22" s="812"/>
    </row>
    <row r="23" spans="2:60" ht="20.25" customHeight="1">
      <c r="B23" s="190"/>
      <c r="C23" s="855"/>
      <c r="D23" s="856"/>
      <c r="E23" s="857"/>
      <c r="F23" s="189"/>
      <c r="G23" s="188">
        <f>C21</f>
        <v>0</v>
      </c>
      <c r="H23" s="858"/>
      <c r="I23" s="859"/>
      <c r="J23" s="860"/>
      <c r="K23" s="860"/>
      <c r="L23" s="861"/>
      <c r="M23" s="862"/>
      <c r="N23" s="863"/>
      <c r="O23" s="864"/>
      <c r="P23" s="198" t="s">
        <v>272</v>
      </c>
      <c r="Q23" s="197"/>
      <c r="R23" s="197"/>
      <c r="S23" s="203"/>
      <c r="T23" s="202"/>
      <c r="U23" s="158" t="str">
        <f>IF(U21="","",VLOOKUP(U21,'シフト記号表（勤務時間帯）'!$D$6:$Z$47,23,FALSE))</f>
        <v/>
      </c>
      <c r="V23" s="157" t="str">
        <f>IF(V21="","",VLOOKUP(V21,'シフト記号表（勤務時間帯）'!$D$6:$Z$47,23,FALSE))</f>
        <v/>
      </c>
      <c r="W23" s="157" t="str">
        <f>IF(W21="","",VLOOKUP(W21,'シフト記号表（勤務時間帯）'!$D$6:$Z$47,23,FALSE))</f>
        <v/>
      </c>
      <c r="X23" s="157" t="str">
        <f>IF(X21="","",VLOOKUP(X21,'シフト記号表（勤務時間帯）'!$D$6:$Z$47,23,FALSE))</f>
        <v/>
      </c>
      <c r="Y23" s="157" t="str">
        <f>IF(Y21="","",VLOOKUP(Y21,'シフト記号表（勤務時間帯）'!$D$6:$Z$47,23,FALSE))</f>
        <v/>
      </c>
      <c r="Z23" s="157" t="str">
        <f>IF(Z21="","",VLOOKUP(Z21,'シフト記号表（勤務時間帯）'!$D$6:$Z$47,23,FALSE))</f>
        <v/>
      </c>
      <c r="AA23" s="159" t="str">
        <f>IF(AA21="","",VLOOKUP(AA21,'シフト記号表（勤務時間帯）'!$D$6:$Z$47,23,FALSE))</f>
        <v/>
      </c>
      <c r="AB23" s="158" t="str">
        <f>IF(AB21="","",VLOOKUP(AB21,'シフト記号表（勤務時間帯）'!$D$6:$Z$47,23,FALSE))</f>
        <v/>
      </c>
      <c r="AC23" s="157" t="str">
        <f>IF(AC21="","",VLOOKUP(AC21,'シフト記号表（勤務時間帯）'!$D$6:$Z$47,23,FALSE))</f>
        <v/>
      </c>
      <c r="AD23" s="157" t="str">
        <f>IF(AD21="","",VLOOKUP(AD21,'シフト記号表（勤務時間帯）'!$D$6:$Z$47,23,FALSE))</f>
        <v/>
      </c>
      <c r="AE23" s="157" t="str">
        <f>IF(AE21="","",VLOOKUP(AE21,'シフト記号表（勤務時間帯）'!$D$6:$Z$47,23,FALSE))</f>
        <v/>
      </c>
      <c r="AF23" s="157" t="str">
        <f>IF(AF21="","",VLOOKUP(AF21,'シフト記号表（勤務時間帯）'!$D$6:$Z$47,23,FALSE))</f>
        <v/>
      </c>
      <c r="AG23" s="157" t="str">
        <f>IF(AG21="","",VLOOKUP(AG21,'シフト記号表（勤務時間帯）'!$D$6:$Z$47,23,FALSE))</f>
        <v/>
      </c>
      <c r="AH23" s="159" t="str">
        <f>IF(AH21="","",VLOOKUP(AH21,'シフト記号表（勤務時間帯）'!$D$6:$Z$47,23,FALSE))</f>
        <v/>
      </c>
      <c r="AI23" s="158" t="str">
        <f>IF(AI21="","",VLOOKUP(AI21,'シフト記号表（勤務時間帯）'!$D$6:$Z$47,23,FALSE))</f>
        <v/>
      </c>
      <c r="AJ23" s="157" t="str">
        <f>IF(AJ21="","",VLOOKUP(AJ21,'シフト記号表（勤務時間帯）'!$D$6:$Z$47,23,FALSE))</f>
        <v/>
      </c>
      <c r="AK23" s="157" t="str">
        <f>IF(AK21="","",VLOOKUP(AK21,'シフト記号表（勤務時間帯）'!$D$6:$Z$47,23,FALSE))</f>
        <v/>
      </c>
      <c r="AL23" s="157" t="str">
        <f>IF(AL21="","",VLOOKUP(AL21,'シフト記号表（勤務時間帯）'!$D$6:$Z$47,23,FALSE))</f>
        <v/>
      </c>
      <c r="AM23" s="157" t="str">
        <f>IF(AM21="","",VLOOKUP(AM21,'シフト記号表（勤務時間帯）'!$D$6:$Z$47,23,FALSE))</f>
        <v/>
      </c>
      <c r="AN23" s="157" t="str">
        <f>IF(AN21="","",VLOOKUP(AN21,'シフト記号表（勤務時間帯）'!$D$6:$Z$47,23,FALSE))</f>
        <v/>
      </c>
      <c r="AO23" s="159" t="str">
        <f>IF(AO21="","",VLOOKUP(AO21,'シフト記号表（勤務時間帯）'!$D$6:$Z$47,23,FALSE))</f>
        <v/>
      </c>
      <c r="AP23" s="158" t="str">
        <f>IF(AP21="","",VLOOKUP(AP21,'シフト記号表（勤務時間帯）'!$D$6:$Z$47,23,FALSE))</f>
        <v/>
      </c>
      <c r="AQ23" s="157" t="str">
        <f>IF(AQ21="","",VLOOKUP(AQ21,'シフト記号表（勤務時間帯）'!$D$6:$Z$47,23,FALSE))</f>
        <v/>
      </c>
      <c r="AR23" s="157" t="str">
        <f>IF(AR21="","",VLOOKUP(AR21,'シフト記号表（勤務時間帯）'!$D$6:$Z$47,23,FALSE))</f>
        <v/>
      </c>
      <c r="AS23" s="157" t="str">
        <f>IF(AS21="","",VLOOKUP(AS21,'シフト記号表（勤務時間帯）'!$D$6:$Z$47,23,FALSE))</f>
        <v/>
      </c>
      <c r="AT23" s="157" t="str">
        <f>IF(AT21="","",VLOOKUP(AT21,'シフト記号表（勤務時間帯）'!$D$6:$Z$47,23,FALSE))</f>
        <v/>
      </c>
      <c r="AU23" s="157" t="str">
        <f>IF(AU21="","",VLOOKUP(AU21,'シフト記号表（勤務時間帯）'!$D$6:$Z$47,23,FALSE))</f>
        <v/>
      </c>
      <c r="AV23" s="159" t="str">
        <f>IF(AV21="","",VLOOKUP(AV21,'シフト記号表（勤務時間帯）'!$D$6:$Z$47,23,FALSE))</f>
        <v/>
      </c>
      <c r="AW23" s="158" t="str">
        <f>IF(AW21="","",VLOOKUP(AW21,'シフト記号表（勤務時間帯）'!$D$6:$Z$47,23,FALSE))</f>
        <v/>
      </c>
      <c r="AX23" s="157" t="str">
        <f>IF(AX21="","",VLOOKUP(AX21,'シフト記号表（勤務時間帯）'!$D$6:$Z$47,23,FALSE))</f>
        <v/>
      </c>
      <c r="AY23" s="157" t="str">
        <f>IF(AY21="","",VLOOKUP(AY21,'シフト記号表（勤務時間帯）'!$D$6:$Z$47,23,FALSE))</f>
        <v/>
      </c>
      <c r="AZ23" s="819">
        <f>IF($BC$3="４週",SUM(U23:AV23),IF($BC$3="暦月",SUM(U23:AY23),""))</f>
        <v>0</v>
      </c>
      <c r="BA23" s="820"/>
      <c r="BB23" s="821">
        <f>IF($BC$3="４週",AZ23/4,IF($BC$3="暦月",(AZ23/($BC$8/7)),""))</f>
        <v>0</v>
      </c>
      <c r="BC23" s="820"/>
      <c r="BD23" s="813"/>
      <c r="BE23" s="814"/>
      <c r="BF23" s="814"/>
      <c r="BG23" s="814"/>
      <c r="BH23" s="815"/>
    </row>
    <row r="24" spans="2:60" ht="20.25" customHeight="1">
      <c r="B24" s="183"/>
      <c r="C24" s="824"/>
      <c r="D24" s="825"/>
      <c r="E24" s="826"/>
      <c r="F24" s="207"/>
      <c r="G24" s="206"/>
      <c r="H24" s="870"/>
      <c r="I24" s="836"/>
      <c r="J24" s="837"/>
      <c r="K24" s="837"/>
      <c r="L24" s="838"/>
      <c r="M24" s="845"/>
      <c r="N24" s="846"/>
      <c r="O24" s="847"/>
      <c r="P24" s="194" t="s">
        <v>274</v>
      </c>
      <c r="Q24" s="201"/>
      <c r="R24" s="201"/>
      <c r="S24" s="200"/>
      <c r="T24" s="199"/>
      <c r="U24" s="177"/>
      <c r="V24" s="176"/>
      <c r="W24" s="176"/>
      <c r="X24" s="176"/>
      <c r="Y24" s="176"/>
      <c r="Z24" s="176"/>
      <c r="AA24" s="178"/>
      <c r="AB24" s="177"/>
      <c r="AC24" s="176"/>
      <c r="AD24" s="176"/>
      <c r="AE24" s="176"/>
      <c r="AF24" s="176"/>
      <c r="AG24" s="176"/>
      <c r="AH24" s="178"/>
      <c r="AI24" s="177"/>
      <c r="AJ24" s="176"/>
      <c r="AK24" s="176"/>
      <c r="AL24" s="176"/>
      <c r="AM24" s="176"/>
      <c r="AN24" s="176"/>
      <c r="AO24" s="178"/>
      <c r="AP24" s="177"/>
      <c r="AQ24" s="176"/>
      <c r="AR24" s="176"/>
      <c r="AS24" s="176"/>
      <c r="AT24" s="176"/>
      <c r="AU24" s="176"/>
      <c r="AV24" s="178"/>
      <c r="AW24" s="177"/>
      <c r="AX24" s="176"/>
      <c r="AY24" s="176"/>
      <c r="AZ24" s="854"/>
      <c r="BA24" s="823"/>
      <c r="BB24" s="822"/>
      <c r="BC24" s="823"/>
      <c r="BD24" s="807"/>
      <c r="BE24" s="808"/>
      <c r="BF24" s="808"/>
      <c r="BG24" s="808"/>
      <c r="BH24" s="809"/>
    </row>
    <row r="25" spans="2:60" ht="20.25" customHeight="1">
      <c r="B25" s="166">
        <f>B22+1</f>
        <v>2</v>
      </c>
      <c r="C25" s="827"/>
      <c r="D25" s="828"/>
      <c r="E25" s="829"/>
      <c r="F25" s="175">
        <f>C24</f>
        <v>0</v>
      </c>
      <c r="G25" s="174"/>
      <c r="H25" s="834"/>
      <c r="I25" s="839"/>
      <c r="J25" s="840"/>
      <c r="K25" s="840"/>
      <c r="L25" s="841"/>
      <c r="M25" s="848"/>
      <c r="N25" s="849"/>
      <c r="O25" s="850"/>
      <c r="P25" s="173" t="s">
        <v>273</v>
      </c>
      <c r="Q25" s="172"/>
      <c r="R25" s="172"/>
      <c r="S25" s="171"/>
      <c r="T25" s="170"/>
      <c r="U25" s="168" t="str">
        <f>IF(U24="","",VLOOKUP(U24,'シフト記号表（勤務時間帯）'!$D$6:$X$47,21,FALSE))</f>
        <v/>
      </c>
      <c r="V25" s="167" t="str">
        <f>IF(V24="","",VLOOKUP(V24,'シフト記号表（勤務時間帯）'!$D$6:$X$47,21,FALSE))</f>
        <v/>
      </c>
      <c r="W25" s="167" t="str">
        <f>IF(W24="","",VLOOKUP(W24,'シフト記号表（勤務時間帯）'!$D$6:$X$47,21,FALSE))</f>
        <v/>
      </c>
      <c r="X25" s="167" t="str">
        <f>IF(X24="","",VLOOKUP(X24,'シフト記号表（勤務時間帯）'!$D$6:$X$47,21,FALSE))</f>
        <v/>
      </c>
      <c r="Y25" s="167" t="str">
        <f>IF(Y24="","",VLOOKUP(Y24,'シフト記号表（勤務時間帯）'!$D$6:$X$47,21,FALSE))</f>
        <v/>
      </c>
      <c r="Z25" s="167" t="str">
        <f>IF(Z24="","",VLOOKUP(Z24,'シフト記号表（勤務時間帯）'!$D$6:$X$47,21,FALSE))</f>
        <v/>
      </c>
      <c r="AA25" s="169" t="str">
        <f>IF(AA24="","",VLOOKUP(AA24,'シフト記号表（勤務時間帯）'!$D$6:$X$47,21,FALSE))</f>
        <v/>
      </c>
      <c r="AB25" s="168" t="str">
        <f>IF(AB24="","",VLOOKUP(AB24,'シフト記号表（勤務時間帯）'!$D$6:$X$47,21,FALSE))</f>
        <v/>
      </c>
      <c r="AC25" s="167" t="str">
        <f>IF(AC24="","",VLOOKUP(AC24,'シフト記号表（勤務時間帯）'!$D$6:$X$47,21,FALSE))</f>
        <v/>
      </c>
      <c r="AD25" s="167" t="str">
        <f>IF(AD24="","",VLOOKUP(AD24,'シフト記号表（勤務時間帯）'!$D$6:$X$47,21,FALSE))</f>
        <v/>
      </c>
      <c r="AE25" s="167" t="str">
        <f>IF(AE24="","",VLOOKUP(AE24,'シフト記号表（勤務時間帯）'!$D$6:$X$47,21,FALSE))</f>
        <v/>
      </c>
      <c r="AF25" s="167" t="str">
        <f>IF(AF24="","",VLOOKUP(AF24,'シフト記号表（勤務時間帯）'!$D$6:$X$47,21,FALSE))</f>
        <v/>
      </c>
      <c r="AG25" s="167" t="str">
        <f>IF(AG24="","",VLOOKUP(AG24,'シフト記号表（勤務時間帯）'!$D$6:$X$47,21,FALSE))</f>
        <v/>
      </c>
      <c r="AH25" s="169" t="str">
        <f>IF(AH24="","",VLOOKUP(AH24,'シフト記号表（勤務時間帯）'!$D$6:$X$47,21,FALSE))</f>
        <v/>
      </c>
      <c r="AI25" s="168" t="str">
        <f>IF(AI24="","",VLOOKUP(AI24,'シフト記号表（勤務時間帯）'!$D$6:$X$47,21,FALSE))</f>
        <v/>
      </c>
      <c r="AJ25" s="167" t="str">
        <f>IF(AJ24="","",VLOOKUP(AJ24,'シフト記号表（勤務時間帯）'!$D$6:$X$47,21,FALSE))</f>
        <v/>
      </c>
      <c r="AK25" s="167" t="str">
        <f>IF(AK24="","",VLOOKUP(AK24,'シフト記号表（勤務時間帯）'!$D$6:$X$47,21,FALSE))</f>
        <v/>
      </c>
      <c r="AL25" s="167" t="str">
        <f>IF(AL24="","",VLOOKUP(AL24,'シフト記号表（勤務時間帯）'!$D$6:$X$47,21,FALSE))</f>
        <v/>
      </c>
      <c r="AM25" s="167" t="str">
        <f>IF(AM24="","",VLOOKUP(AM24,'シフト記号表（勤務時間帯）'!$D$6:$X$47,21,FALSE))</f>
        <v/>
      </c>
      <c r="AN25" s="167" t="str">
        <f>IF(AN24="","",VLOOKUP(AN24,'シフト記号表（勤務時間帯）'!$D$6:$X$47,21,FALSE))</f>
        <v/>
      </c>
      <c r="AO25" s="169" t="str">
        <f>IF(AO24="","",VLOOKUP(AO24,'シフト記号表（勤務時間帯）'!$D$6:$X$47,21,FALSE))</f>
        <v/>
      </c>
      <c r="AP25" s="168" t="str">
        <f>IF(AP24="","",VLOOKUP(AP24,'シフト記号表（勤務時間帯）'!$D$6:$X$47,21,FALSE))</f>
        <v/>
      </c>
      <c r="AQ25" s="167" t="str">
        <f>IF(AQ24="","",VLOOKUP(AQ24,'シフト記号表（勤務時間帯）'!$D$6:$X$47,21,FALSE))</f>
        <v/>
      </c>
      <c r="AR25" s="167" t="str">
        <f>IF(AR24="","",VLOOKUP(AR24,'シフト記号表（勤務時間帯）'!$D$6:$X$47,21,FALSE))</f>
        <v/>
      </c>
      <c r="AS25" s="167" t="str">
        <f>IF(AS24="","",VLOOKUP(AS24,'シフト記号表（勤務時間帯）'!$D$6:$X$47,21,FALSE))</f>
        <v/>
      </c>
      <c r="AT25" s="167" t="str">
        <f>IF(AT24="","",VLOOKUP(AT24,'シフト記号表（勤務時間帯）'!$D$6:$X$47,21,FALSE))</f>
        <v/>
      </c>
      <c r="AU25" s="167" t="str">
        <f>IF(AU24="","",VLOOKUP(AU24,'シフト記号表（勤務時間帯）'!$D$6:$X$47,21,FALSE))</f>
        <v/>
      </c>
      <c r="AV25" s="169" t="str">
        <f>IF(AV24="","",VLOOKUP(AV24,'シフト記号表（勤務時間帯）'!$D$6:$X$47,21,FALSE))</f>
        <v/>
      </c>
      <c r="AW25" s="168" t="str">
        <f>IF(AW24="","",VLOOKUP(AW24,'シフト記号表（勤務時間帯）'!$D$6:$X$47,21,FALSE))</f>
        <v/>
      </c>
      <c r="AX25" s="167" t="str">
        <f>IF(AX24="","",VLOOKUP(AX24,'シフト記号表（勤務時間帯）'!$D$6:$X$47,21,FALSE))</f>
        <v/>
      </c>
      <c r="AY25" s="167" t="str">
        <f>IF(AY24="","",VLOOKUP(AY24,'シフト記号表（勤務時間帯）'!$D$6:$X$47,21,FALSE))</f>
        <v/>
      </c>
      <c r="AZ25" s="816">
        <f>IF($BC$3="４週",SUM(U25:AV25),IF($BC$3="暦月",SUM(U25:AY25),""))</f>
        <v>0</v>
      </c>
      <c r="BA25" s="817"/>
      <c r="BB25" s="818">
        <f>IF($BC$3="４週",AZ25/4,IF($BC$3="暦月",(AZ25/($BC$8/7)),""))</f>
        <v>0</v>
      </c>
      <c r="BC25" s="817"/>
      <c r="BD25" s="810"/>
      <c r="BE25" s="811"/>
      <c r="BF25" s="811"/>
      <c r="BG25" s="811"/>
      <c r="BH25" s="812"/>
    </row>
    <row r="26" spans="2:60" ht="20.25" customHeight="1">
      <c r="B26" s="190"/>
      <c r="C26" s="855"/>
      <c r="D26" s="856"/>
      <c r="E26" s="857"/>
      <c r="F26" s="189"/>
      <c r="G26" s="188">
        <f>C24</f>
        <v>0</v>
      </c>
      <c r="H26" s="858"/>
      <c r="I26" s="859"/>
      <c r="J26" s="860"/>
      <c r="K26" s="860"/>
      <c r="L26" s="861"/>
      <c r="M26" s="862"/>
      <c r="N26" s="863"/>
      <c r="O26" s="864"/>
      <c r="P26" s="198" t="s">
        <v>272</v>
      </c>
      <c r="Q26" s="197"/>
      <c r="R26" s="197"/>
      <c r="S26" s="203"/>
      <c r="T26" s="202"/>
      <c r="U26" s="158" t="str">
        <f>IF(U24="","",VLOOKUP(U24,'シフト記号表（勤務時間帯）'!$D$6:$Z$47,23,FALSE))</f>
        <v/>
      </c>
      <c r="V26" s="157" t="str">
        <f>IF(V24="","",VLOOKUP(V24,'シフト記号表（勤務時間帯）'!$D$6:$Z$47,23,FALSE))</f>
        <v/>
      </c>
      <c r="W26" s="157" t="str">
        <f>IF(W24="","",VLOOKUP(W24,'シフト記号表（勤務時間帯）'!$D$6:$Z$47,23,FALSE))</f>
        <v/>
      </c>
      <c r="X26" s="157" t="str">
        <f>IF(X24="","",VLOOKUP(X24,'シフト記号表（勤務時間帯）'!$D$6:$Z$47,23,FALSE))</f>
        <v/>
      </c>
      <c r="Y26" s="157" t="str">
        <f>IF(Y24="","",VLOOKUP(Y24,'シフト記号表（勤務時間帯）'!$D$6:$Z$47,23,FALSE))</f>
        <v/>
      </c>
      <c r="Z26" s="157" t="str">
        <f>IF(Z24="","",VLOOKUP(Z24,'シフト記号表（勤務時間帯）'!$D$6:$Z$47,23,FALSE))</f>
        <v/>
      </c>
      <c r="AA26" s="159" t="str">
        <f>IF(AA24="","",VLOOKUP(AA24,'シフト記号表（勤務時間帯）'!$D$6:$Z$47,23,FALSE))</f>
        <v/>
      </c>
      <c r="AB26" s="158" t="str">
        <f>IF(AB24="","",VLOOKUP(AB24,'シフト記号表（勤務時間帯）'!$D$6:$Z$47,23,FALSE))</f>
        <v/>
      </c>
      <c r="AC26" s="157" t="str">
        <f>IF(AC24="","",VLOOKUP(AC24,'シフト記号表（勤務時間帯）'!$D$6:$Z$47,23,FALSE))</f>
        <v/>
      </c>
      <c r="AD26" s="157" t="str">
        <f>IF(AD24="","",VLOOKUP(AD24,'シフト記号表（勤務時間帯）'!$D$6:$Z$47,23,FALSE))</f>
        <v/>
      </c>
      <c r="AE26" s="157" t="str">
        <f>IF(AE24="","",VLOOKUP(AE24,'シフト記号表（勤務時間帯）'!$D$6:$Z$47,23,FALSE))</f>
        <v/>
      </c>
      <c r="AF26" s="157" t="str">
        <f>IF(AF24="","",VLOOKUP(AF24,'シフト記号表（勤務時間帯）'!$D$6:$Z$47,23,FALSE))</f>
        <v/>
      </c>
      <c r="AG26" s="157" t="str">
        <f>IF(AG24="","",VLOOKUP(AG24,'シフト記号表（勤務時間帯）'!$D$6:$Z$47,23,FALSE))</f>
        <v/>
      </c>
      <c r="AH26" s="159" t="str">
        <f>IF(AH24="","",VLOOKUP(AH24,'シフト記号表（勤務時間帯）'!$D$6:$Z$47,23,FALSE))</f>
        <v/>
      </c>
      <c r="AI26" s="158" t="str">
        <f>IF(AI24="","",VLOOKUP(AI24,'シフト記号表（勤務時間帯）'!$D$6:$Z$47,23,FALSE))</f>
        <v/>
      </c>
      <c r="AJ26" s="157" t="str">
        <f>IF(AJ24="","",VLOOKUP(AJ24,'シフト記号表（勤務時間帯）'!$D$6:$Z$47,23,FALSE))</f>
        <v/>
      </c>
      <c r="AK26" s="157" t="str">
        <f>IF(AK24="","",VLOOKUP(AK24,'シフト記号表（勤務時間帯）'!$D$6:$Z$47,23,FALSE))</f>
        <v/>
      </c>
      <c r="AL26" s="157" t="str">
        <f>IF(AL24="","",VLOOKUP(AL24,'シフト記号表（勤務時間帯）'!$D$6:$Z$47,23,FALSE))</f>
        <v/>
      </c>
      <c r="AM26" s="157" t="str">
        <f>IF(AM24="","",VLOOKUP(AM24,'シフト記号表（勤務時間帯）'!$D$6:$Z$47,23,FALSE))</f>
        <v/>
      </c>
      <c r="AN26" s="157" t="str">
        <f>IF(AN24="","",VLOOKUP(AN24,'シフト記号表（勤務時間帯）'!$D$6:$Z$47,23,FALSE))</f>
        <v/>
      </c>
      <c r="AO26" s="159" t="str">
        <f>IF(AO24="","",VLOOKUP(AO24,'シフト記号表（勤務時間帯）'!$D$6:$Z$47,23,FALSE))</f>
        <v/>
      </c>
      <c r="AP26" s="158" t="str">
        <f>IF(AP24="","",VLOOKUP(AP24,'シフト記号表（勤務時間帯）'!$D$6:$Z$47,23,FALSE))</f>
        <v/>
      </c>
      <c r="AQ26" s="157" t="str">
        <f>IF(AQ24="","",VLOOKUP(AQ24,'シフト記号表（勤務時間帯）'!$D$6:$Z$47,23,FALSE))</f>
        <v/>
      </c>
      <c r="AR26" s="157" t="str">
        <f>IF(AR24="","",VLOOKUP(AR24,'シフト記号表（勤務時間帯）'!$D$6:$Z$47,23,FALSE))</f>
        <v/>
      </c>
      <c r="AS26" s="157" t="str">
        <f>IF(AS24="","",VLOOKUP(AS24,'シフト記号表（勤務時間帯）'!$D$6:$Z$47,23,FALSE))</f>
        <v/>
      </c>
      <c r="AT26" s="157" t="str">
        <f>IF(AT24="","",VLOOKUP(AT24,'シフト記号表（勤務時間帯）'!$D$6:$Z$47,23,FALSE))</f>
        <v/>
      </c>
      <c r="AU26" s="157" t="str">
        <f>IF(AU24="","",VLOOKUP(AU24,'シフト記号表（勤務時間帯）'!$D$6:$Z$47,23,FALSE))</f>
        <v/>
      </c>
      <c r="AV26" s="159" t="str">
        <f>IF(AV24="","",VLOOKUP(AV24,'シフト記号表（勤務時間帯）'!$D$6:$Z$47,23,FALSE))</f>
        <v/>
      </c>
      <c r="AW26" s="158" t="str">
        <f>IF(AW24="","",VLOOKUP(AW24,'シフト記号表（勤務時間帯）'!$D$6:$Z$47,23,FALSE))</f>
        <v/>
      </c>
      <c r="AX26" s="157" t="str">
        <f>IF(AX24="","",VLOOKUP(AX24,'シフト記号表（勤務時間帯）'!$D$6:$Z$47,23,FALSE))</f>
        <v/>
      </c>
      <c r="AY26" s="157" t="str">
        <f>IF(AY24="","",VLOOKUP(AY24,'シフト記号表（勤務時間帯）'!$D$6:$Z$47,23,FALSE))</f>
        <v/>
      </c>
      <c r="AZ26" s="819">
        <f>IF($BC$3="４週",SUM(U26:AV26),IF($BC$3="暦月",SUM(U26:AY26),""))</f>
        <v>0</v>
      </c>
      <c r="BA26" s="820"/>
      <c r="BB26" s="821">
        <f>IF($BC$3="４週",AZ26/4,IF($BC$3="暦月",(AZ26/($BC$8/7)),""))</f>
        <v>0</v>
      </c>
      <c r="BC26" s="820"/>
      <c r="BD26" s="813"/>
      <c r="BE26" s="814"/>
      <c r="BF26" s="814"/>
      <c r="BG26" s="814"/>
      <c r="BH26" s="815"/>
    </row>
    <row r="27" spans="2:60" ht="20.25" customHeight="1">
      <c r="B27" s="183"/>
      <c r="C27" s="824"/>
      <c r="D27" s="825"/>
      <c r="E27" s="826"/>
      <c r="F27" s="175"/>
      <c r="G27" s="174"/>
      <c r="H27" s="833"/>
      <c r="I27" s="836"/>
      <c r="J27" s="837"/>
      <c r="K27" s="837"/>
      <c r="L27" s="838"/>
      <c r="M27" s="845"/>
      <c r="N27" s="846"/>
      <c r="O27" s="847"/>
      <c r="P27" s="194" t="s">
        <v>274</v>
      </c>
      <c r="Q27" s="201"/>
      <c r="R27" s="201"/>
      <c r="S27" s="200"/>
      <c r="T27" s="199"/>
      <c r="U27" s="177"/>
      <c r="V27" s="176"/>
      <c r="W27" s="176"/>
      <c r="X27" s="176"/>
      <c r="Y27" s="176"/>
      <c r="Z27" s="176"/>
      <c r="AA27" s="178"/>
      <c r="AB27" s="177"/>
      <c r="AC27" s="176"/>
      <c r="AD27" s="176"/>
      <c r="AE27" s="176"/>
      <c r="AF27" s="176"/>
      <c r="AG27" s="176"/>
      <c r="AH27" s="178"/>
      <c r="AI27" s="177"/>
      <c r="AJ27" s="176"/>
      <c r="AK27" s="176"/>
      <c r="AL27" s="176"/>
      <c r="AM27" s="176"/>
      <c r="AN27" s="176"/>
      <c r="AO27" s="178"/>
      <c r="AP27" s="177"/>
      <c r="AQ27" s="176"/>
      <c r="AR27" s="176"/>
      <c r="AS27" s="176"/>
      <c r="AT27" s="176"/>
      <c r="AU27" s="176"/>
      <c r="AV27" s="178"/>
      <c r="AW27" s="177"/>
      <c r="AX27" s="176"/>
      <c r="AY27" s="176"/>
      <c r="AZ27" s="854"/>
      <c r="BA27" s="823"/>
      <c r="BB27" s="822"/>
      <c r="BC27" s="823"/>
      <c r="BD27" s="807"/>
      <c r="BE27" s="808"/>
      <c r="BF27" s="808"/>
      <c r="BG27" s="808"/>
      <c r="BH27" s="809"/>
    </row>
    <row r="28" spans="2:60" ht="20.25" customHeight="1">
      <c r="B28" s="166">
        <f>B25+1</f>
        <v>3</v>
      </c>
      <c r="C28" s="827"/>
      <c r="D28" s="828"/>
      <c r="E28" s="829"/>
      <c r="F28" s="175">
        <f>C27</f>
        <v>0</v>
      </c>
      <c r="G28" s="174"/>
      <c r="H28" s="834"/>
      <c r="I28" s="839"/>
      <c r="J28" s="840"/>
      <c r="K28" s="840"/>
      <c r="L28" s="841"/>
      <c r="M28" s="848"/>
      <c r="N28" s="849"/>
      <c r="O28" s="850"/>
      <c r="P28" s="173" t="s">
        <v>273</v>
      </c>
      <c r="Q28" s="172"/>
      <c r="R28" s="172"/>
      <c r="S28" s="171"/>
      <c r="T28" s="170"/>
      <c r="U28" s="168" t="str">
        <f>IF(U27="","",VLOOKUP(U27,'シフト記号表（勤務時間帯）'!$D$6:$X$47,21,FALSE))</f>
        <v/>
      </c>
      <c r="V28" s="167" t="str">
        <f>IF(V27="","",VLOOKUP(V27,'シフト記号表（勤務時間帯）'!$D$6:$X$47,21,FALSE))</f>
        <v/>
      </c>
      <c r="W28" s="167" t="str">
        <f>IF(W27="","",VLOOKUP(W27,'シフト記号表（勤務時間帯）'!$D$6:$X$47,21,FALSE))</f>
        <v/>
      </c>
      <c r="X28" s="167" t="str">
        <f>IF(X27="","",VLOOKUP(X27,'シフト記号表（勤務時間帯）'!$D$6:$X$47,21,FALSE))</f>
        <v/>
      </c>
      <c r="Y28" s="167" t="str">
        <f>IF(Y27="","",VLOOKUP(Y27,'シフト記号表（勤務時間帯）'!$D$6:$X$47,21,FALSE))</f>
        <v/>
      </c>
      <c r="Z28" s="167" t="str">
        <f>IF(Z27="","",VLOOKUP(Z27,'シフト記号表（勤務時間帯）'!$D$6:$X$47,21,FALSE))</f>
        <v/>
      </c>
      <c r="AA28" s="169" t="str">
        <f>IF(AA27="","",VLOOKUP(AA27,'シフト記号表（勤務時間帯）'!$D$6:$X$47,21,FALSE))</f>
        <v/>
      </c>
      <c r="AB28" s="168" t="str">
        <f>IF(AB27="","",VLOOKUP(AB27,'シフト記号表（勤務時間帯）'!$D$6:$X$47,21,FALSE))</f>
        <v/>
      </c>
      <c r="AC28" s="167" t="str">
        <f>IF(AC27="","",VLOOKUP(AC27,'シフト記号表（勤務時間帯）'!$D$6:$X$47,21,FALSE))</f>
        <v/>
      </c>
      <c r="AD28" s="167" t="str">
        <f>IF(AD27="","",VLOOKUP(AD27,'シフト記号表（勤務時間帯）'!$D$6:$X$47,21,FALSE))</f>
        <v/>
      </c>
      <c r="AE28" s="167" t="str">
        <f>IF(AE27="","",VLOOKUP(AE27,'シフト記号表（勤務時間帯）'!$D$6:$X$47,21,FALSE))</f>
        <v/>
      </c>
      <c r="AF28" s="167" t="str">
        <f>IF(AF27="","",VLOOKUP(AF27,'シフト記号表（勤務時間帯）'!$D$6:$X$47,21,FALSE))</f>
        <v/>
      </c>
      <c r="AG28" s="167" t="str">
        <f>IF(AG27="","",VLOOKUP(AG27,'シフト記号表（勤務時間帯）'!$D$6:$X$47,21,FALSE))</f>
        <v/>
      </c>
      <c r="AH28" s="169" t="str">
        <f>IF(AH27="","",VLOOKUP(AH27,'シフト記号表（勤務時間帯）'!$D$6:$X$47,21,FALSE))</f>
        <v/>
      </c>
      <c r="AI28" s="168" t="str">
        <f>IF(AI27="","",VLOOKUP(AI27,'シフト記号表（勤務時間帯）'!$D$6:$X$47,21,FALSE))</f>
        <v/>
      </c>
      <c r="AJ28" s="167" t="str">
        <f>IF(AJ27="","",VLOOKUP(AJ27,'シフト記号表（勤務時間帯）'!$D$6:$X$47,21,FALSE))</f>
        <v/>
      </c>
      <c r="AK28" s="167" t="str">
        <f>IF(AK27="","",VLOOKUP(AK27,'シフト記号表（勤務時間帯）'!$D$6:$X$47,21,FALSE))</f>
        <v/>
      </c>
      <c r="AL28" s="167" t="str">
        <f>IF(AL27="","",VLOOKUP(AL27,'シフト記号表（勤務時間帯）'!$D$6:$X$47,21,FALSE))</f>
        <v/>
      </c>
      <c r="AM28" s="167" t="str">
        <f>IF(AM27="","",VLOOKUP(AM27,'シフト記号表（勤務時間帯）'!$D$6:$X$47,21,FALSE))</f>
        <v/>
      </c>
      <c r="AN28" s="167" t="str">
        <f>IF(AN27="","",VLOOKUP(AN27,'シフト記号表（勤務時間帯）'!$D$6:$X$47,21,FALSE))</f>
        <v/>
      </c>
      <c r="AO28" s="169" t="str">
        <f>IF(AO27="","",VLOOKUP(AO27,'シフト記号表（勤務時間帯）'!$D$6:$X$47,21,FALSE))</f>
        <v/>
      </c>
      <c r="AP28" s="168" t="str">
        <f>IF(AP27="","",VLOOKUP(AP27,'シフト記号表（勤務時間帯）'!$D$6:$X$47,21,FALSE))</f>
        <v/>
      </c>
      <c r="AQ28" s="167" t="str">
        <f>IF(AQ27="","",VLOOKUP(AQ27,'シフト記号表（勤務時間帯）'!$D$6:$X$47,21,FALSE))</f>
        <v/>
      </c>
      <c r="AR28" s="167" t="str">
        <f>IF(AR27="","",VLOOKUP(AR27,'シフト記号表（勤務時間帯）'!$D$6:$X$47,21,FALSE))</f>
        <v/>
      </c>
      <c r="AS28" s="167" t="str">
        <f>IF(AS27="","",VLOOKUP(AS27,'シフト記号表（勤務時間帯）'!$D$6:$X$47,21,FALSE))</f>
        <v/>
      </c>
      <c r="AT28" s="167" t="str">
        <f>IF(AT27="","",VLOOKUP(AT27,'シフト記号表（勤務時間帯）'!$D$6:$X$47,21,FALSE))</f>
        <v/>
      </c>
      <c r="AU28" s="167" t="str">
        <f>IF(AU27="","",VLOOKUP(AU27,'シフト記号表（勤務時間帯）'!$D$6:$X$47,21,FALSE))</f>
        <v/>
      </c>
      <c r="AV28" s="169" t="str">
        <f>IF(AV27="","",VLOOKUP(AV27,'シフト記号表（勤務時間帯）'!$D$6:$X$47,21,FALSE))</f>
        <v/>
      </c>
      <c r="AW28" s="168" t="str">
        <f>IF(AW27="","",VLOOKUP(AW27,'シフト記号表（勤務時間帯）'!$D$6:$X$47,21,FALSE))</f>
        <v/>
      </c>
      <c r="AX28" s="167" t="str">
        <f>IF(AX27="","",VLOOKUP(AX27,'シフト記号表（勤務時間帯）'!$D$6:$X$47,21,FALSE))</f>
        <v/>
      </c>
      <c r="AY28" s="167" t="str">
        <f>IF(AY27="","",VLOOKUP(AY27,'シフト記号表（勤務時間帯）'!$D$6:$X$47,21,FALSE))</f>
        <v/>
      </c>
      <c r="AZ28" s="816">
        <f>IF($BC$3="４週",SUM(U28:AV28),IF($BC$3="暦月",SUM(U28:AY28),""))</f>
        <v>0</v>
      </c>
      <c r="BA28" s="817"/>
      <c r="BB28" s="818">
        <f>IF($BC$3="４週",AZ28/4,IF($BC$3="暦月",(AZ28/($BC$8/7)),""))</f>
        <v>0</v>
      </c>
      <c r="BC28" s="817"/>
      <c r="BD28" s="810"/>
      <c r="BE28" s="811"/>
      <c r="BF28" s="811"/>
      <c r="BG28" s="811"/>
      <c r="BH28" s="812"/>
    </row>
    <row r="29" spans="2:60" ht="20.25" customHeight="1">
      <c r="B29" s="190"/>
      <c r="C29" s="855"/>
      <c r="D29" s="856"/>
      <c r="E29" s="857"/>
      <c r="F29" s="189"/>
      <c r="G29" s="188">
        <f>C27</f>
        <v>0</v>
      </c>
      <c r="H29" s="858"/>
      <c r="I29" s="859"/>
      <c r="J29" s="860"/>
      <c r="K29" s="860"/>
      <c r="L29" s="861"/>
      <c r="M29" s="862"/>
      <c r="N29" s="863"/>
      <c r="O29" s="864"/>
      <c r="P29" s="198" t="s">
        <v>272</v>
      </c>
      <c r="Q29" s="193"/>
      <c r="R29" s="193"/>
      <c r="S29" s="192"/>
      <c r="T29" s="205"/>
      <c r="U29" s="158" t="str">
        <f>IF(U27="","",VLOOKUP(U27,'シフト記号表（勤務時間帯）'!$D$6:$Z$47,23,FALSE))</f>
        <v/>
      </c>
      <c r="V29" s="157" t="str">
        <f>IF(V27="","",VLOOKUP(V27,'シフト記号表（勤務時間帯）'!$D$6:$Z$47,23,FALSE))</f>
        <v/>
      </c>
      <c r="W29" s="157" t="str">
        <f>IF(W27="","",VLOOKUP(W27,'シフト記号表（勤務時間帯）'!$D$6:$Z$47,23,FALSE))</f>
        <v/>
      </c>
      <c r="X29" s="157" t="str">
        <f>IF(X27="","",VLOOKUP(X27,'シフト記号表（勤務時間帯）'!$D$6:$Z$47,23,FALSE))</f>
        <v/>
      </c>
      <c r="Y29" s="157" t="str">
        <f>IF(Y27="","",VLOOKUP(Y27,'シフト記号表（勤務時間帯）'!$D$6:$Z$47,23,FALSE))</f>
        <v/>
      </c>
      <c r="Z29" s="157" t="str">
        <f>IF(Z27="","",VLOOKUP(Z27,'シフト記号表（勤務時間帯）'!$D$6:$Z$47,23,FALSE))</f>
        <v/>
      </c>
      <c r="AA29" s="159" t="str">
        <f>IF(AA27="","",VLOOKUP(AA27,'シフト記号表（勤務時間帯）'!$D$6:$Z$47,23,FALSE))</f>
        <v/>
      </c>
      <c r="AB29" s="158" t="str">
        <f>IF(AB27="","",VLOOKUP(AB27,'シフト記号表（勤務時間帯）'!$D$6:$Z$47,23,FALSE))</f>
        <v/>
      </c>
      <c r="AC29" s="157" t="str">
        <f>IF(AC27="","",VLOOKUP(AC27,'シフト記号表（勤務時間帯）'!$D$6:$Z$47,23,FALSE))</f>
        <v/>
      </c>
      <c r="AD29" s="157" t="str">
        <f>IF(AD27="","",VLOOKUP(AD27,'シフト記号表（勤務時間帯）'!$D$6:$Z$47,23,FALSE))</f>
        <v/>
      </c>
      <c r="AE29" s="157" t="str">
        <f>IF(AE27="","",VLOOKUP(AE27,'シフト記号表（勤務時間帯）'!$D$6:$Z$47,23,FALSE))</f>
        <v/>
      </c>
      <c r="AF29" s="157" t="str">
        <f>IF(AF27="","",VLOOKUP(AF27,'シフト記号表（勤務時間帯）'!$D$6:$Z$47,23,FALSE))</f>
        <v/>
      </c>
      <c r="AG29" s="157" t="str">
        <f>IF(AG27="","",VLOOKUP(AG27,'シフト記号表（勤務時間帯）'!$D$6:$Z$47,23,FALSE))</f>
        <v/>
      </c>
      <c r="AH29" s="159" t="str">
        <f>IF(AH27="","",VLOOKUP(AH27,'シフト記号表（勤務時間帯）'!$D$6:$Z$47,23,FALSE))</f>
        <v/>
      </c>
      <c r="AI29" s="158" t="str">
        <f>IF(AI27="","",VLOOKUP(AI27,'シフト記号表（勤務時間帯）'!$D$6:$Z$47,23,FALSE))</f>
        <v/>
      </c>
      <c r="AJ29" s="157" t="str">
        <f>IF(AJ27="","",VLOOKUP(AJ27,'シフト記号表（勤務時間帯）'!$D$6:$Z$47,23,FALSE))</f>
        <v/>
      </c>
      <c r="AK29" s="157" t="str">
        <f>IF(AK27="","",VLOOKUP(AK27,'シフト記号表（勤務時間帯）'!$D$6:$Z$47,23,FALSE))</f>
        <v/>
      </c>
      <c r="AL29" s="157" t="str">
        <f>IF(AL27="","",VLOOKUP(AL27,'シフト記号表（勤務時間帯）'!$D$6:$Z$47,23,FALSE))</f>
        <v/>
      </c>
      <c r="AM29" s="157" t="str">
        <f>IF(AM27="","",VLOOKUP(AM27,'シフト記号表（勤務時間帯）'!$D$6:$Z$47,23,FALSE))</f>
        <v/>
      </c>
      <c r="AN29" s="157" t="str">
        <f>IF(AN27="","",VLOOKUP(AN27,'シフト記号表（勤務時間帯）'!$D$6:$Z$47,23,FALSE))</f>
        <v/>
      </c>
      <c r="AO29" s="159" t="str">
        <f>IF(AO27="","",VLOOKUP(AO27,'シフト記号表（勤務時間帯）'!$D$6:$Z$47,23,FALSE))</f>
        <v/>
      </c>
      <c r="AP29" s="158" t="str">
        <f>IF(AP27="","",VLOOKUP(AP27,'シフト記号表（勤務時間帯）'!$D$6:$Z$47,23,FALSE))</f>
        <v/>
      </c>
      <c r="AQ29" s="157" t="str">
        <f>IF(AQ27="","",VLOOKUP(AQ27,'シフト記号表（勤務時間帯）'!$D$6:$Z$47,23,FALSE))</f>
        <v/>
      </c>
      <c r="AR29" s="157" t="str">
        <f>IF(AR27="","",VLOOKUP(AR27,'シフト記号表（勤務時間帯）'!$D$6:$Z$47,23,FALSE))</f>
        <v/>
      </c>
      <c r="AS29" s="157" t="str">
        <f>IF(AS27="","",VLOOKUP(AS27,'シフト記号表（勤務時間帯）'!$D$6:$Z$47,23,FALSE))</f>
        <v/>
      </c>
      <c r="AT29" s="157" t="str">
        <f>IF(AT27="","",VLOOKUP(AT27,'シフト記号表（勤務時間帯）'!$D$6:$Z$47,23,FALSE))</f>
        <v/>
      </c>
      <c r="AU29" s="157" t="str">
        <f>IF(AU27="","",VLOOKUP(AU27,'シフト記号表（勤務時間帯）'!$D$6:$Z$47,23,FALSE))</f>
        <v/>
      </c>
      <c r="AV29" s="159" t="str">
        <f>IF(AV27="","",VLOOKUP(AV27,'シフト記号表（勤務時間帯）'!$D$6:$Z$47,23,FALSE))</f>
        <v/>
      </c>
      <c r="AW29" s="158" t="str">
        <f>IF(AW27="","",VLOOKUP(AW27,'シフト記号表（勤務時間帯）'!$D$6:$Z$47,23,FALSE))</f>
        <v/>
      </c>
      <c r="AX29" s="157" t="str">
        <f>IF(AX27="","",VLOOKUP(AX27,'シフト記号表（勤務時間帯）'!$D$6:$Z$47,23,FALSE))</f>
        <v/>
      </c>
      <c r="AY29" s="157" t="str">
        <f>IF(AY27="","",VLOOKUP(AY27,'シフト記号表（勤務時間帯）'!$D$6:$Z$47,23,FALSE))</f>
        <v/>
      </c>
      <c r="AZ29" s="819">
        <f>IF($BC$3="４週",SUM(U29:AV29),IF($BC$3="暦月",SUM(U29:AY29),""))</f>
        <v>0</v>
      </c>
      <c r="BA29" s="820"/>
      <c r="BB29" s="821">
        <f>IF($BC$3="４週",AZ29/4,IF($BC$3="暦月",(AZ29/($BC$8/7)),""))</f>
        <v>0</v>
      </c>
      <c r="BC29" s="820"/>
      <c r="BD29" s="813"/>
      <c r="BE29" s="814"/>
      <c r="BF29" s="814"/>
      <c r="BG29" s="814"/>
      <c r="BH29" s="815"/>
    </row>
    <row r="30" spans="2:60" ht="20.25" customHeight="1">
      <c r="B30" s="183"/>
      <c r="C30" s="824"/>
      <c r="D30" s="825"/>
      <c r="E30" s="826"/>
      <c r="F30" s="175"/>
      <c r="G30" s="174"/>
      <c r="H30" s="833"/>
      <c r="I30" s="836"/>
      <c r="J30" s="837"/>
      <c r="K30" s="837"/>
      <c r="L30" s="838"/>
      <c r="M30" s="845"/>
      <c r="N30" s="846"/>
      <c r="O30" s="847"/>
      <c r="P30" s="194" t="s">
        <v>274</v>
      </c>
      <c r="Q30" s="201"/>
      <c r="R30" s="201"/>
      <c r="S30" s="200"/>
      <c r="T30" s="199"/>
      <c r="U30" s="177"/>
      <c r="V30" s="176"/>
      <c r="W30" s="176"/>
      <c r="X30" s="176"/>
      <c r="Y30" s="176"/>
      <c r="Z30" s="176"/>
      <c r="AA30" s="178"/>
      <c r="AB30" s="177"/>
      <c r="AC30" s="176"/>
      <c r="AD30" s="176"/>
      <c r="AE30" s="176"/>
      <c r="AF30" s="176"/>
      <c r="AG30" s="176"/>
      <c r="AH30" s="178"/>
      <c r="AI30" s="177"/>
      <c r="AJ30" s="176"/>
      <c r="AK30" s="176"/>
      <c r="AL30" s="176"/>
      <c r="AM30" s="176"/>
      <c r="AN30" s="176"/>
      <c r="AO30" s="178"/>
      <c r="AP30" s="177"/>
      <c r="AQ30" s="176"/>
      <c r="AR30" s="176"/>
      <c r="AS30" s="176"/>
      <c r="AT30" s="176"/>
      <c r="AU30" s="176"/>
      <c r="AV30" s="178"/>
      <c r="AW30" s="177"/>
      <c r="AX30" s="176"/>
      <c r="AY30" s="176"/>
      <c r="AZ30" s="854"/>
      <c r="BA30" s="823"/>
      <c r="BB30" s="822"/>
      <c r="BC30" s="823"/>
      <c r="BD30" s="807"/>
      <c r="BE30" s="808"/>
      <c r="BF30" s="808"/>
      <c r="BG30" s="808"/>
      <c r="BH30" s="809"/>
    </row>
    <row r="31" spans="2:60" ht="20.25" customHeight="1">
      <c r="B31" s="166">
        <f>B28+1</f>
        <v>4</v>
      </c>
      <c r="C31" s="827"/>
      <c r="D31" s="828"/>
      <c r="E31" s="829"/>
      <c r="F31" s="175">
        <f>C30</f>
        <v>0</v>
      </c>
      <c r="G31" s="174"/>
      <c r="H31" s="834"/>
      <c r="I31" s="839"/>
      <c r="J31" s="840"/>
      <c r="K31" s="840"/>
      <c r="L31" s="841"/>
      <c r="M31" s="848"/>
      <c r="N31" s="849"/>
      <c r="O31" s="850"/>
      <c r="P31" s="173" t="s">
        <v>273</v>
      </c>
      <c r="Q31" s="172"/>
      <c r="R31" s="172"/>
      <c r="S31" s="171"/>
      <c r="T31" s="170"/>
      <c r="U31" s="168" t="str">
        <f>IF(U30="","",VLOOKUP(U30,'シフト記号表（勤務時間帯）'!$D$6:$X$47,21,FALSE))</f>
        <v/>
      </c>
      <c r="V31" s="167" t="str">
        <f>IF(V30="","",VLOOKUP(V30,'シフト記号表（勤務時間帯）'!$D$6:$X$47,21,FALSE))</f>
        <v/>
      </c>
      <c r="W31" s="167" t="str">
        <f>IF(W30="","",VLOOKUP(W30,'シフト記号表（勤務時間帯）'!$D$6:$X$47,21,FALSE))</f>
        <v/>
      </c>
      <c r="X31" s="167" t="str">
        <f>IF(X30="","",VLOOKUP(X30,'シフト記号表（勤務時間帯）'!$D$6:$X$47,21,FALSE))</f>
        <v/>
      </c>
      <c r="Y31" s="167" t="str">
        <f>IF(Y30="","",VLOOKUP(Y30,'シフト記号表（勤務時間帯）'!$D$6:$X$47,21,FALSE))</f>
        <v/>
      </c>
      <c r="Z31" s="167" t="str">
        <f>IF(Z30="","",VLOOKUP(Z30,'シフト記号表（勤務時間帯）'!$D$6:$X$47,21,FALSE))</f>
        <v/>
      </c>
      <c r="AA31" s="169" t="str">
        <f>IF(AA30="","",VLOOKUP(AA30,'シフト記号表（勤務時間帯）'!$D$6:$X$47,21,FALSE))</f>
        <v/>
      </c>
      <c r="AB31" s="168" t="str">
        <f>IF(AB30="","",VLOOKUP(AB30,'シフト記号表（勤務時間帯）'!$D$6:$X$47,21,FALSE))</f>
        <v/>
      </c>
      <c r="AC31" s="167" t="str">
        <f>IF(AC30="","",VLOOKUP(AC30,'シフト記号表（勤務時間帯）'!$D$6:$X$47,21,FALSE))</f>
        <v/>
      </c>
      <c r="AD31" s="167" t="str">
        <f>IF(AD30="","",VLOOKUP(AD30,'シフト記号表（勤務時間帯）'!$D$6:$X$47,21,FALSE))</f>
        <v/>
      </c>
      <c r="AE31" s="167" t="str">
        <f>IF(AE30="","",VLOOKUP(AE30,'シフト記号表（勤務時間帯）'!$D$6:$X$47,21,FALSE))</f>
        <v/>
      </c>
      <c r="AF31" s="167" t="str">
        <f>IF(AF30="","",VLOOKUP(AF30,'シフト記号表（勤務時間帯）'!$D$6:$X$47,21,FALSE))</f>
        <v/>
      </c>
      <c r="AG31" s="167" t="str">
        <f>IF(AG30="","",VLOOKUP(AG30,'シフト記号表（勤務時間帯）'!$D$6:$X$47,21,FALSE))</f>
        <v/>
      </c>
      <c r="AH31" s="169" t="str">
        <f>IF(AH30="","",VLOOKUP(AH30,'シフト記号表（勤務時間帯）'!$D$6:$X$47,21,FALSE))</f>
        <v/>
      </c>
      <c r="AI31" s="168" t="str">
        <f>IF(AI30="","",VLOOKUP(AI30,'シフト記号表（勤務時間帯）'!$D$6:$X$47,21,FALSE))</f>
        <v/>
      </c>
      <c r="AJ31" s="167" t="str">
        <f>IF(AJ30="","",VLOOKUP(AJ30,'シフト記号表（勤務時間帯）'!$D$6:$X$47,21,FALSE))</f>
        <v/>
      </c>
      <c r="AK31" s="167" t="str">
        <f>IF(AK30="","",VLOOKUP(AK30,'シフト記号表（勤務時間帯）'!$D$6:$X$47,21,FALSE))</f>
        <v/>
      </c>
      <c r="AL31" s="167" t="str">
        <f>IF(AL30="","",VLOOKUP(AL30,'シフト記号表（勤務時間帯）'!$D$6:$X$47,21,FALSE))</f>
        <v/>
      </c>
      <c r="AM31" s="167" t="str">
        <f>IF(AM30="","",VLOOKUP(AM30,'シフト記号表（勤務時間帯）'!$D$6:$X$47,21,FALSE))</f>
        <v/>
      </c>
      <c r="AN31" s="167" t="str">
        <f>IF(AN30="","",VLOOKUP(AN30,'シフト記号表（勤務時間帯）'!$D$6:$X$47,21,FALSE))</f>
        <v/>
      </c>
      <c r="AO31" s="169" t="str">
        <f>IF(AO30="","",VLOOKUP(AO30,'シフト記号表（勤務時間帯）'!$D$6:$X$47,21,FALSE))</f>
        <v/>
      </c>
      <c r="AP31" s="168" t="str">
        <f>IF(AP30="","",VLOOKUP(AP30,'シフト記号表（勤務時間帯）'!$D$6:$X$47,21,FALSE))</f>
        <v/>
      </c>
      <c r="AQ31" s="167" t="str">
        <f>IF(AQ30="","",VLOOKUP(AQ30,'シフト記号表（勤務時間帯）'!$D$6:$X$47,21,FALSE))</f>
        <v/>
      </c>
      <c r="AR31" s="167" t="str">
        <f>IF(AR30="","",VLOOKUP(AR30,'シフト記号表（勤務時間帯）'!$D$6:$X$47,21,FALSE))</f>
        <v/>
      </c>
      <c r="AS31" s="167" t="str">
        <f>IF(AS30="","",VLOOKUP(AS30,'シフト記号表（勤務時間帯）'!$D$6:$X$47,21,FALSE))</f>
        <v/>
      </c>
      <c r="AT31" s="167" t="str">
        <f>IF(AT30="","",VLOOKUP(AT30,'シフト記号表（勤務時間帯）'!$D$6:$X$47,21,FALSE))</f>
        <v/>
      </c>
      <c r="AU31" s="167" t="str">
        <f>IF(AU30="","",VLOOKUP(AU30,'シフト記号表（勤務時間帯）'!$D$6:$X$47,21,FALSE))</f>
        <v/>
      </c>
      <c r="AV31" s="169" t="str">
        <f>IF(AV30="","",VLOOKUP(AV30,'シフト記号表（勤務時間帯）'!$D$6:$X$47,21,FALSE))</f>
        <v/>
      </c>
      <c r="AW31" s="168" t="str">
        <f>IF(AW30="","",VLOOKUP(AW30,'シフト記号表（勤務時間帯）'!$D$6:$X$47,21,FALSE))</f>
        <v/>
      </c>
      <c r="AX31" s="167" t="str">
        <f>IF(AX30="","",VLOOKUP(AX30,'シフト記号表（勤務時間帯）'!$D$6:$X$47,21,FALSE))</f>
        <v/>
      </c>
      <c r="AY31" s="167" t="str">
        <f>IF(AY30="","",VLOOKUP(AY30,'シフト記号表（勤務時間帯）'!$D$6:$X$47,21,FALSE))</f>
        <v/>
      </c>
      <c r="AZ31" s="816">
        <f>IF($BC$3="４週",SUM(U31:AV31),IF($BC$3="暦月",SUM(U31:AY31),""))</f>
        <v>0</v>
      </c>
      <c r="BA31" s="817"/>
      <c r="BB31" s="818">
        <f>IF($BC$3="４週",AZ31/4,IF($BC$3="暦月",(AZ31/($BC$8/7)),""))</f>
        <v>0</v>
      </c>
      <c r="BC31" s="817"/>
      <c r="BD31" s="810"/>
      <c r="BE31" s="811"/>
      <c r="BF31" s="811"/>
      <c r="BG31" s="811"/>
      <c r="BH31" s="812"/>
    </row>
    <row r="32" spans="2:60" ht="20.25" customHeight="1">
      <c r="B32" s="190"/>
      <c r="C32" s="855"/>
      <c r="D32" s="856"/>
      <c r="E32" s="857"/>
      <c r="F32" s="189"/>
      <c r="G32" s="188">
        <f>C30</f>
        <v>0</v>
      </c>
      <c r="H32" s="858"/>
      <c r="I32" s="859"/>
      <c r="J32" s="860"/>
      <c r="K32" s="860"/>
      <c r="L32" s="861"/>
      <c r="M32" s="862"/>
      <c r="N32" s="863"/>
      <c r="O32" s="864"/>
      <c r="P32" s="198" t="s">
        <v>272</v>
      </c>
      <c r="Q32" s="204"/>
      <c r="R32" s="204"/>
      <c r="S32" s="203"/>
      <c r="T32" s="202"/>
      <c r="U32" s="158" t="str">
        <f>IF(U30="","",VLOOKUP(U30,'シフト記号表（勤務時間帯）'!$D$6:$Z$47,23,FALSE))</f>
        <v/>
      </c>
      <c r="V32" s="157" t="str">
        <f>IF(V30="","",VLOOKUP(V30,'シフト記号表（勤務時間帯）'!$D$6:$Z$47,23,FALSE))</f>
        <v/>
      </c>
      <c r="W32" s="157" t="str">
        <f>IF(W30="","",VLOOKUP(W30,'シフト記号表（勤務時間帯）'!$D$6:$Z$47,23,FALSE))</f>
        <v/>
      </c>
      <c r="X32" s="157" t="str">
        <f>IF(X30="","",VLOOKUP(X30,'シフト記号表（勤務時間帯）'!$D$6:$Z$47,23,FALSE))</f>
        <v/>
      </c>
      <c r="Y32" s="157" t="str">
        <f>IF(Y30="","",VLOOKUP(Y30,'シフト記号表（勤務時間帯）'!$D$6:$Z$47,23,FALSE))</f>
        <v/>
      </c>
      <c r="Z32" s="157" t="str">
        <f>IF(Z30="","",VLOOKUP(Z30,'シフト記号表（勤務時間帯）'!$D$6:$Z$47,23,FALSE))</f>
        <v/>
      </c>
      <c r="AA32" s="159" t="str">
        <f>IF(AA30="","",VLOOKUP(AA30,'シフト記号表（勤務時間帯）'!$D$6:$Z$47,23,FALSE))</f>
        <v/>
      </c>
      <c r="AB32" s="158" t="str">
        <f>IF(AB30="","",VLOOKUP(AB30,'シフト記号表（勤務時間帯）'!$D$6:$Z$47,23,FALSE))</f>
        <v/>
      </c>
      <c r="AC32" s="157" t="str">
        <f>IF(AC30="","",VLOOKUP(AC30,'シフト記号表（勤務時間帯）'!$D$6:$Z$47,23,FALSE))</f>
        <v/>
      </c>
      <c r="AD32" s="157" t="str">
        <f>IF(AD30="","",VLOOKUP(AD30,'シフト記号表（勤務時間帯）'!$D$6:$Z$47,23,FALSE))</f>
        <v/>
      </c>
      <c r="AE32" s="157" t="str">
        <f>IF(AE30="","",VLOOKUP(AE30,'シフト記号表（勤務時間帯）'!$D$6:$Z$47,23,FALSE))</f>
        <v/>
      </c>
      <c r="AF32" s="157" t="str">
        <f>IF(AF30="","",VLOOKUP(AF30,'シフト記号表（勤務時間帯）'!$D$6:$Z$47,23,FALSE))</f>
        <v/>
      </c>
      <c r="AG32" s="157" t="str">
        <f>IF(AG30="","",VLOOKUP(AG30,'シフト記号表（勤務時間帯）'!$D$6:$Z$47,23,FALSE))</f>
        <v/>
      </c>
      <c r="AH32" s="159" t="str">
        <f>IF(AH30="","",VLOOKUP(AH30,'シフト記号表（勤務時間帯）'!$D$6:$Z$47,23,FALSE))</f>
        <v/>
      </c>
      <c r="AI32" s="158" t="str">
        <f>IF(AI30="","",VLOOKUP(AI30,'シフト記号表（勤務時間帯）'!$D$6:$Z$47,23,FALSE))</f>
        <v/>
      </c>
      <c r="AJ32" s="157" t="str">
        <f>IF(AJ30="","",VLOOKUP(AJ30,'シフト記号表（勤務時間帯）'!$D$6:$Z$47,23,FALSE))</f>
        <v/>
      </c>
      <c r="AK32" s="157" t="str">
        <f>IF(AK30="","",VLOOKUP(AK30,'シフト記号表（勤務時間帯）'!$D$6:$Z$47,23,FALSE))</f>
        <v/>
      </c>
      <c r="AL32" s="157" t="str">
        <f>IF(AL30="","",VLOOKUP(AL30,'シフト記号表（勤務時間帯）'!$D$6:$Z$47,23,FALSE))</f>
        <v/>
      </c>
      <c r="AM32" s="157" t="str">
        <f>IF(AM30="","",VLOOKUP(AM30,'シフト記号表（勤務時間帯）'!$D$6:$Z$47,23,FALSE))</f>
        <v/>
      </c>
      <c r="AN32" s="157" t="str">
        <f>IF(AN30="","",VLOOKUP(AN30,'シフト記号表（勤務時間帯）'!$D$6:$Z$47,23,FALSE))</f>
        <v/>
      </c>
      <c r="AO32" s="159" t="str">
        <f>IF(AO30="","",VLOOKUP(AO30,'シフト記号表（勤務時間帯）'!$D$6:$Z$47,23,FALSE))</f>
        <v/>
      </c>
      <c r="AP32" s="158" t="str">
        <f>IF(AP30="","",VLOOKUP(AP30,'シフト記号表（勤務時間帯）'!$D$6:$Z$47,23,FALSE))</f>
        <v/>
      </c>
      <c r="AQ32" s="157" t="str">
        <f>IF(AQ30="","",VLOOKUP(AQ30,'シフト記号表（勤務時間帯）'!$D$6:$Z$47,23,FALSE))</f>
        <v/>
      </c>
      <c r="AR32" s="157" t="str">
        <f>IF(AR30="","",VLOOKUP(AR30,'シフト記号表（勤務時間帯）'!$D$6:$Z$47,23,FALSE))</f>
        <v/>
      </c>
      <c r="AS32" s="157" t="str">
        <f>IF(AS30="","",VLOOKUP(AS30,'シフト記号表（勤務時間帯）'!$D$6:$Z$47,23,FALSE))</f>
        <v/>
      </c>
      <c r="AT32" s="157" t="str">
        <f>IF(AT30="","",VLOOKUP(AT30,'シフト記号表（勤務時間帯）'!$D$6:$Z$47,23,FALSE))</f>
        <v/>
      </c>
      <c r="AU32" s="157" t="str">
        <f>IF(AU30="","",VLOOKUP(AU30,'シフト記号表（勤務時間帯）'!$D$6:$Z$47,23,FALSE))</f>
        <v/>
      </c>
      <c r="AV32" s="159" t="str">
        <f>IF(AV30="","",VLOOKUP(AV30,'シフト記号表（勤務時間帯）'!$D$6:$Z$47,23,FALSE))</f>
        <v/>
      </c>
      <c r="AW32" s="158" t="str">
        <f>IF(AW30="","",VLOOKUP(AW30,'シフト記号表（勤務時間帯）'!$D$6:$Z$47,23,FALSE))</f>
        <v/>
      </c>
      <c r="AX32" s="157" t="str">
        <f>IF(AX30="","",VLOOKUP(AX30,'シフト記号表（勤務時間帯）'!$D$6:$Z$47,23,FALSE))</f>
        <v/>
      </c>
      <c r="AY32" s="157" t="str">
        <f>IF(AY30="","",VLOOKUP(AY30,'シフト記号表（勤務時間帯）'!$D$6:$Z$47,23,FALSE))</f>
        <v/>
      </c>
      <c r="AZ32" s="819">
        <f>IF($BC$3="４週",SUM(U32:AV32),IF($BC$3="暦月",SUM(U32:AY32),""))</f>
        <v>0</v>
      </c>
      <c r="BA32" s="820"/>
      <c r="BB32" s="821">
        <f>IF($BC$3="４週",AZ32/4,IF($BC$3="暦月",(AZ32/($BC$8/7)),""))</f>
        <v>0</v>
      </c>
      <c r="BC32" s="820"/>
      <c r="BD32" s="813"/>
      <c r="BE32" s="814"/>
      <c r="BF32" s="814"/>
      <c r="BG32" s="814"/>
      <c r="BH32" s="815"/>
    </row>
    <row r="33" spans="2:60" ht="20.25" customHeight="1">
      <c r="B33" s="183"/>
      <c r="C33" s="824"/>
      <c r="D33" s="825"/>
      <c r="E33" s="826"/>
      <c r="F33" s="175"/>
      <c r="G33" s="174"/>
      <c r="H33" s="833"/>
      <c r="I33" s="836"/>
      <c r="J33" s="837"/>
      <c r="K33" s="837"/>
      <c r="L33" s="838"/>
      <c r="M33" s="845"/>
      <c r="N33" s="846"/>
      <c r="O33" s="847"/>
      <c r="P33" s="194" t="s">
        <v>274</v>
      </c>
      <c r="Q33" s="201"/>
      <c r="R33" s="201"/>
      <c r="S33" s="200"/>
      <c r="T33" s="199"/>
      <c r="U33" s="177"/>
      <c r="V33" s="176"/>
      <c r="W33" s="176"/>
      <c r="X33" s="176"/>
      <c r="Y33" s="176"/>
      <c r="Z33" s="176"/>
      <c r="AA33" s="178"/>
      <c r="AB33" s="177"/>
      <c r="AC33" s="176"/>
      <c r="AD33" s="176"/>
      <c r="AE33" s="176"/>
      <c r="AF33" s="176"/>
      <c r="AG33" s="176"/>
      <c r="AH33" s="178"/>
      <c r="AI33" s="177"/>
      <c r="AJ33" s="176"/>
      <c r="AK33" s="176"/>
      <c r="AL33" s="176"/>
      <c r="AM33" s="176"/>
      <c r="AN33" s="176"/>
      <c r="AO33" s="178"/>
      <c r="AP33" s="177"/>
      <c r="AQ33" s="176"/>
      <c r="AR33" s="176"/>
      <c r="AS33" s="176"/>
      <c r="AT33" s="176"/>
      <c r="AU33" s="176"/>
      <c r="AV33" s="178"/>
      <c r="AW33" s="177"/>
      <c r="AX33" s="176"/>
      <c r="AY33" s="176"/>
      <c r="AZ33" s="854"/>
      <c r="BA33" s="823"/>
      <c r="BB33" s="822"/>
      <c r="BC33" s="823"/>
      <c r="BD33" s="807"/>
      <c r="BE33" s="808"/>
      <c r="BF33" s="808"/>
      <c r="BG33" s="808"/>
      <c r="BH33" s="809"/>
    </row>
    <row r="34" spans="2:60" ht="20.25" customHeight="1">
      <c r="B34" s="166">
        <f>B31+1</f>
        <v>5</v>
      </c>
      <c r="C34" s="827"/>
      <c r="D34" s="828"/>
      <c r="E34" s="829"/>
      <c r="F34" s="175">
        <f>C33</f>
        <v>0</v>
      </c>
      <c r="G34" s="174"/>
      <c r="H34" s="834"/>
      <c r="I34" s="839"/>
      <c r="J34" s="840"/>
      <c r="K34" s="840"/>
      <c r="L34" s="841"/>
      <c r="M34" s="848"/>
      <c r="N34" s="849"/>
      <c r="O34" s="850"/>
      <c r="P34" s="173" t="s">
        <v>273</v>
      </c>
      <c r="Q34" s="172"/>
      <c r="R34" s="172"/>
      <c r="S34" s="171"/>
      <c r="T34" s="170"/>
      <c r="U34" s="168" t="str">
        <f>IF(U33="","",VLOOKUP(U33,'シフト記号表（勤務時間帯）'!$D$6:$X$47,21,FALSE))</f>
        <v/>
      </c>
      <c r="V34" s="167" t="str">
        <f>IF(V33="","",VLOOKUP(V33,'シフト記号表（勤務時間帯）'!$D$6:$X$47,21,FALSE))</f>
        <v/>
      </c>
      <c r="W34" s="167" t="str">
        <f>IF(W33="","",VLOOKUP(W33,'シフト記号表（勤務時間帯）'!$D$6:$X$47,21,FALSE))</f>
        <v/>
      </c>
      <c r="X34" s="167" t="str">
        <f>IF(X33="","",VLOOKUP(X33,'シフト記号表（勤務時間帯）'!$D$6:$X$47,21,FALSE))</f>
        <v/>
      </c>
      <c r="Y34" s="167" t="str">
        <f>IF(Y33="","",VLOOKUP(Y33,'シフト記号表（勤務時間帯）'!$D$6:$X$47,21,FALSE))</f>
        <v/>
      </c>
      <c r="Z34" s="167" t="str">
        <f>IF(Z33="","",VLOOKUP(Z33,'シフト記号表（勤務時間帯）'!$D$6:$X$47,21,FALSE))</f>
        <v/>
      </c>
      <c r="AA34" s="169" t="str">
        <f>IF(AA33="","",VLOOKUP(AA33,'シフト記号表（勤務時間帯）'!$D$6:$X$47,21,FALSE))</f>
        <v/>
      </c>
      <c r="AB34" s="168" t="str">
        <f>IF(AB33="","",VLOOKUP(AB33,'シフト記号表（勤務時間帯）'!$D$6:$X$47,21,FALSE))</f>
        <v/>
      </c>
      <c r="AC34" s="167" t="str">
        <f>IF(AC33="","",VLOOKUP(AC33,'シフト記号表（勤務時間帯）'!$D$6:$X$47,21,FALSE))</f>
        <v/>
      </c>
      <c r="AD34" s="167" t="str">
        <f>IF(AD33="","",VLOOKUP(AD33,'シフト記号表（勤務時間帯）'!$D$6:$X$47,21,FALSE))</f>
        <v/>
      </c>
      <c r="AE34" s="167" t="str">
        <f>IF(AE33="","",VLOOKUP(AE33,'シフト記号表（勤務時間帯）'!$D$6:$X$47,21,FALSE))</f>
        <v/>
      </c>
      <c r="AF34" s="167" t="str">
        <f>IF(AF33="","",VLOOKUP(AF33,'シフト記号表（勤務時間帯）'!$D$6:$X$47,21,FALSE))</f>
        <v/>
      </c>
      <c r="AG34" s="167" t="str">
        <f>IF(AG33="","",VLOOKUP(AG33,'シフト記号表（勤務時間帯）'!$D$6:$X$47,21,FALSE))</f>
        <v/>
      </c>
      <c r="AH34" s="169" t="str">
        <f>IF(AH33="","",VLOOKUP(AH33,'シフト記号表（勤務時間帯）'!$D$6:$X$47,21,FALSE))</f>
        <v/>
      </c>
      <c r="AI34" s="168" t="str">
        <f>IF(AI33="","",VLOOKUP(AI33,'シフト記号表（勤務時間帯）'!$D$6:$X$47,21,FALSE))</f>
        <v/>
      </c>
      <c r="AJ34" s="167" t="str">
        <f>IF(AJ33="","",VLOOKUP(AJ33,'シフト記号表（勤務時間帯）'!$D$6:$X$47,21,FALSE))</f>
        <v/>
      </c>
      <c r="AK34" s="167" t="str">
        <f>IF(AK33="","",VLOOKUP(AK33,'シフト記号表（勤務時間帯）'!$D$6:$X$47,21,FALSE))</f>
        <v/>
      </c>
      <c r="AL34" s="167" t="str">
        <f>IF(AL33="","",VLOOKUP(AL33,'シフト記号表（勤務時間帯）'!$D$6:$X$47,21,FALSE))</f>
        <v/>
      </c>
      <c r="AM34" s="167" t="str">
        <f>IF(AM33="","",VLOOKUP(AM33,'シフト記号表（勤務時間帯）'!$D$6:$X$47,21,FALSE))</f>
        <v/>
      </c>
      <c r="AN34" s="167" t="str">
        <f>IF(AN33="","",VLOOKUP(AN33,'シフト記号表（勤務時間帯）'!$D$6:$X$47,21,FALSE))</f>
        <v/>
      </c>
      <c r="AO34" s="169" t="str">
        <f>IF(AO33="","",VLOOKUP(AO33,'シフト記号表（勤務時間帯）'!$D$6:$X$47,21,FALSE))</f>
        <v/>
      </c>
      <c r="AP34" s="168" t="str">
        <f>IF(AP33="","",VLOOKUP(AP33,'シフト記号表（勤務時間帯）'!$D$6:$X$47,21,FALSE))</f>
        <v/>
      </c>
      <c r="AQ34" s="167" t="str">
        <f>IF(AQ33="","",VLOOKUP(AQ33,'シフト記号表（勤務時間帯）'!$D$6:$X$47,21,FALSE))</f>
        <v/>
      </c>
      <c r="AR34" s="167" t="str">
        <f>IF(AR33="","",VLOOKUP(AR33,'シフト記号表（勤務時間帯）'!$D$6:$X$47,21,FALSE))</f>
        <v/>
      </c>
      <c r="AS34" s="167" t="str">
        <f>IF(AS33="","",VLOOKUP(AS33,'シフト記号表（勤務時間帯）'!$D$6:$X$47,21,FALSE))</f>
        <v/>
      </c>
      <c r="AT34" s="167" t="str">
        <f>IF(AT33="","",VLOOKUP(AT33,'シフト記号表（勤務時間帯）'!$D$6:$X$47,21,FALSE))</f>
        <v/>
      </c>
      <c r="AU34" s="167" t="str">
        <f>IF(AU33="","",VLOOKUP(AU33,'シフト記号表（勤務時間帯）'!$D$6:$X$47,21,FALSE))</f>
        <v/>
      </c>
      <c r="AV34" s="169" t="str">
        <f>IF(AV33="","",VLOOKUP(AV33,'シフト記号表（勤務時間帯）'!$D$6:$X$47,21,FALSE))</f>
        <v/>
      </c>
      <c r="AW34" s="168" t="str">
        <f>IF(AW33="","",VLOOKUP(AW33,'シフト記号表（勤務時間帯）'!$D$6:$X$47,21,FALSE))</f>
        <v/>
      </c>
      <c r="AX34" s="167" t="str">
        <f>IF(AX33="","",VLOOKUP(AX33,'シフト記号表（勤務時間帯）'!$D$6:$X$47,21,FALSE))</f>
        <v/>
      </c>
      <c r="AY34" s="167" t="str">
        <f>IF(AY33="","",VLOOKUP(AY33,'シフト記号表（勤務時間帯）'!$D$6:$X$47,21,FALSE))</f>
        <v/>
      </c>
      <c r="AZ34" s="816">
        <f>IF($BC$3="４週",SUM(U34:AV34),IF($BC$3="暦月",SUM(U34:AY34),""))</f>
        <v>0</v>
      </c>
      <c r="BA34" s="817"/>
      <c r="BB34" s="818">
        <f>IF($BC$3="４週",AZ34/4,IF($BC$3="暦月",(AZ34/($BC$8/7)),""))</f>
        <v>0</v>
      </c>
      <c r="BC34" s="817"/>
      <c r="BD34" s="810"/>
      <c r="BE34" s="811"/>
      <c r="BF34" s="811"/>
      <c r="BG34" s="811"/>
      <c r="BH34" s="812"/>
    </row>
    <row r="35" spans="2:60" ht="20.25" customHeight="1">
      <c r="B35" s="190"/>
      <c r="C35" s="855"/>
      <c r="D35" s="856"/>
      <c r="E35" s="857"/>
      <c r="F35" s="189"/>
      <c r="G35" s="188">
        <f>C33</f>
        <v>0</v>
      </c>
      <c r="H35" s="858"/>
      <c r="I35" s="859"/>
      <c r="J35" s="860"/>
      <c r="K35" s="860"/>
      <c r="L35" s="861"/>
      <c r="M35" s="862"/>
      <c r="N35" s="863"/>
      <c r="O35" s="864"/>
      <c r="P35" s="198" t="s">
        <v>272</v>
      </c>
      <c r="Q35" s="197"/>
      <c r="R35" s="197"/>
      <c r="S35" s="196"/>
      <c r="T35" s="195"/>
      <c r="U35" s="158" t="str">
        <f>IF(U33="","",VLOOKUP(U33,'シフト記号表（勤務時間帯）'!$D$6:$Z$47,23,FALSE))</f>
        <v/>
      </c>
      <c r="V35" s="157" t="str">
        <f>IF(V33="","",VLOOKUP(V33,'シフト記号表（勤務時間帯）'!$D$6:$Z$47,23,FALSE))</f>
        <v/>
      </c>
      <c r="W35" s="157" t="str">
        <f>IF(W33="","",VLOOKUP(W33,'シフト記号表（勤務時間帯）'!$D$6:$Z$47,23,FALSE))</f>
        <v/>
      </c>
      <c r="X35" s="157" t="str">
        <f>IF(X33="","",VLOOKUP(X33,'シフト記号表（勤務時間帯）'!$D$6:$Z$47,23,FALSE))</f>
        <v/>
      </c>
      <c r="Y35" s="157" t="str">
        <f>IF(Y33="","",VLOOKUP(Y33,'シフト記号表（勤務時間帯）'!$D$6:$Z$47,23,FALSE))</f>
        <v/>
      </c>
      <c r="Z35" s="157" t="str">
        <f>IF(Z33="","",VLOOKUP(Z33,'シフト記号表（勤務時間帯）'!$D$6:$Z$47,23,FALSE))</f>
        <v/>
      </c>
      <c r="AA35" s="159" t="str">
        <f>IF(AA33="","",VLOOKUP(AA33,'シフト記号表（勤務時間帯）'!$D$6:$Z$47,23,FALSE))</f>
        <v/>
      </c>
      <c r="AB35" s="158" t="str">
        <f>IF(AB33="","",VLOOKUP(AB33,'シフト記号表（勤務時間帯）'!$D$6:$Z$47,23,FALSE))</f>
        <v/>
      </c>
      <c r="AC35" s="157" t="str">
        <f>IF(AC33="","",VLOOKUP(AC33,'シフト記号表（勤務時間帯）'!$D$6:$Z$47,23,FALSE))</f>
        <v/>
      </c>
      <c r="AD35" s="157" t="str">
        <f>IF(AD33="","",VLOOKUP(AD33,'シフト記号表（勤務時間帯）'!$D$6:$Z$47,23,FALSE))</f>
        <v/>
      </c>
      <c r="AE35" s="157" t="str">
        <f>IF(AE33="","",VLOOKUP(AE33,'シフト記号表（勤務時間帯）'!$D$6:$Z$47,23,FALSE))</f>
        <v/>
      </c>
      <c r="AF35" s="157" t="str">
        <f>IF(AF33="","",VLOOKUP(AF33,'シフト記号表（勤務時間帯）'!$D$6:$Z$47,23,FALSE))</f>
        <v/>
      </c>
      <c r="AG35" s="157" t="str">
        <f>IF(AG33="","",VLOOKUP(AG33,'シフト記号表（勤務時間帯）'!$D$6:$Z$47,23,FALSE))</f>
        <v/>
      </c>
      <c r="AH35" s="159" t="str">
        <f>IF(AH33="","",VLOOKUP(AH33,'シフト記号表（勤務時間帯）'!$D$6:$Z$47,23,FALSE))</f>
        <v/>
      </c>
      <c r="AI35" s="158" t="str">
        <f>IF(AI33="","",VLOOKUP(AI33,'シフト記号表（勤務時間帯）'!$D$6:$Z$47,23,FALSE))</f>
        <v/>
      </c>
      <c r="AJ35" s="157" t="str">
        <f>IF(AJ33="","",VLOOKUP(AJ33,'シフト記号表（勤務時間帯）'!$D$6:$Z$47,23,FALSE))</f>
        <v/>
      </c>
      <c r="AK35" s="157" t="str">
        <f>IF(AK33="","",VLOOKUP(AK33,'シフト記号表（勤務時間帯）'!$D$6:$Z$47,23,FALSE))</f>
        <v/>
      </c>
      <c r="AL35" s="157" t="str">
        <f>IF(AL33="","",VLOOKUP(AL33,'シフト記号表（勤務時間帯）'!$D$6:$Z$47,23,FALSE))</f>
        <v/>
      </c>
      <c r="AM35" s="157" t="str">
        <f>IF(AM33="","",VLOOKUP(AM33,'シフト記号表（勤務時間帯）'!$D$6:$Z$47,23,FALSE))</f>
        <v/>
      </c>
      <c r="AN35" s="157" t="str">
        <f>IF(AN33="","",VLOOKUP(AN33,'シフト記号表（勤務時間帯）'!$D$6:$Z$47,23,FALSE))</f>
        <v/>
      </c>
      <c r="AO35" s="159" t="str">
        <f>IF(AO33="","",VLOOKUP(AO33,'シフト記号表（勤務時間帯）'!$D$6:$Z$47,23,FALSE))</f>
        <v/>
      </c>
      <c r="AP35" s="158" t="str">
        <f>IF(AP33="","",VLOOKUP(AP33,'シフト記号表（勤務時間帯）'!$D$6:$Z$47,23,FALSE))</f>
        <v/>
      </c>
      <c r="AQ35" s="157" t="str">
        <f>IF(AQ33="","",VLOOKUP(AQ33,'シフト記号表（勤務時間帯）'!$D$6:$Z$47,23,FALSE))</f>
        <v/>
      </c>
      <c r="AR35" s="157" t="str">
        <f>IF(AR33="","",VLOOKUP(AR33,'シフト記号表（勤務時間帯）'!$D$6:$Z$47,23,FALSE))</f>
        <v/>
      </c>
      <c r="AS35" s="157" t="str">
        <f>IF(AS33="","",VLOOKUP(AS33,'シフト記号表（勤務時間帯）'!$D$6:$Z$47,23,FALSE))</f>
        <v/>
      </c>
      <c r="AT35" s="157" t="str">
        <f>IF(AT33="","",VLOOKUP(AT33,'シフト記号表（勤務時間帯）'!$D$6:$Z$47,23,FALSE))</f>
        <v/>
      </c>
      <c r="AU35" s="157" t="str">
        <f>IF(AU33="","",VLOOKUP(AU33,'シフト記号表（勤務時間帯）'!$D$6:$Z$47,23,FALSE))</f>
        <v/>
      </c>
      <c r="AV35" s="159" t="str">
        <f>IF(AV33="","",VLOOKUP(AV33,'シフト記号表（勤務時間帯）'!$D$6:$Z$47,23,FALSE))</f>
        <v/>
      </c>
      <c r="AW35" s="158" t="str">
        <f>IF(AW33="","",VLOOKUP(AW33,'シフト記号表（勤務時間帯）'!$D$6:$Z$47,23,FALSE))</f>
        <v/>
      </c>
      <c r="AX35" s="157" t="str">
        <f>IF(AX33="","",VLOOKUP(AX33,'シフト記号表（勤務時間帯）'!$D$6:$Z$47,23,FALSE))</f>
        <v/>
      </c>
      <c r="AY35" s="157" t="str">
        <f>IF(AY33="","",VLOOKUP(AY33,'シフト記号表（勤務時間帯）'!$D$6:$Z$47,23,FALSE))</f>
        <v/>
      </c>
      <c r="AZ35" s="819">
        <f>IF($BC$3="４週",SUM(U35:AV35),IF($BC$3="暦月",SUM(U35:AY35),""))</f>
        <v>0</v>
      </c>
      <c r="BA35" s="820"/>
      <c r="BB35" s="821">
        <f>IF($BC$3="４週",AZ35/4,IF($BC$3="暦月",(AZ35/($BC$8/7)),""))</f>
        <v>0</v>
      </c>
      <c r="BC35" s="820"/>
      <c r="BD35" s="813"/>
      <c r="BE35" s="814"/>
      <c r="BF35" s="814"/>
      <c r="BG35" s="814"/>
      <c r="BH35" s="815"/>
    </row>
    <row r="36" spans="2:60" ht="20.25" customHeight="1">
      <c r="B36" s="183"/>
      <c r="C36" s="824"/>
      <c r="D36" s="825"/>
      <c r="E36" s="826"/>
      <c r="F36" s="175"/>
      <c r="G36" s="174"/>
      <c r="H36" s="833"/>
      <c r="I36" s="836"/>
      <c r="J36" s="837"/>
      <c r="K36" s="837"/>
      <c r="L36" s="838"/>
      <c r="M36" s="845"/>
      <c r="N36" s="846"/>
      <c r="O36" s="847"/>
      <c r="P36" s="194" t="s">
        <v>274</v>
      </c>
      <c r="Q36" s="193"/>
      <c r="R36" s="193"/>
      <c r="S36" s="192"/>
      <c r="T36" s="191"/>
      <c r="U36" s="177"/>
      <c r="V36" s="176"/>
      <c r="W36" s="176"/>
      <c r="X36" s="176"/>
      <c r="Y36" s="176"/>
      <c r="Z36" s="176"/>
      <c r="AA36" s="178"/>
      <c r="AB36" s="177"/>
      <c r="AC36" s="176"/>
      <c r="AD36" s="176"/>
      <c r="AE36" s="176"/>
      <c r="AF36" s="176"/>
      <c r="AG36" s="176"/>
      <c r="AH36" s="178"/>
      <c r="AI36" s="177"/>
      <c r="AJ36" s="176"/>
      <c r="AK36" s="176"/>
      <c r="AL36" s="176"/>
      <c r="AM36" s="176"/>
      <c r="AN36" s="176"/>
      <c r="AO36" s="178"/>
      <c r="AP36" s="177"/>
      <c r="AQ36" s="176"/>
      <c r="AR36" s="176"/>
      <c r="AS36" s="176"/>
      <c r="AT36" s="176"/>
      <c r="AU36" s="176"/>
      <c r="AV36" s="178"/>
      <c r="AW36" s="177"/>
      <c r="AX36" s="176"/>
      <c r="AY36" s="176"/>
      <c r="AZ36" s="854"/>
      <c r="BA36" s="823"/>
      <c r="BB36" s="822"/>
      <c r="BC36" s="823"/>
      <c r="BD36" s="807"/>
      <c r="BE36" s="808"/>
      <c r="BF36" s="808"/>
      <c r="BG36" s="808"/>
      <c r="BH36" s="809"/>
    </row>
    <row r="37" spans="2:60" ht="20.25" customHeight="1">
      <c r="B37" s="166">
        <f>B34+1</f>
        <v>6</v>
      </c>
      <c r="C37" s="827"/>
      <c r="D37" s="828"/>
      <c r="E37" s="829"/>
      <c r="F37" s="175">
        <f>C36</f>
        <v>0</v>
      </c>
      <c r="G37" s="174"/>
      <c r="H37" s="834"/>
      <c r="I37" s="839"/>
      <c r="J37" s="840"/>
      <c r="K37" s="840"/>
      <c r="L37" s="841"/>
      <c r="M37" s="848"/>
      <c r="N37" s="849"/>
      <c r="O37" s="850"/>
      <c r="P37" s="173" t="s">
        <v>273</v>
      </c>
      <c r="Q37" s="172"/>
      <c r="R37" s="172"/>
      <c r="S37" s="171"/>
      <c r="T37" s="170"/>
      <c r="U37" s="168" t="str">
        <f>IF(U36="","",VLOOKUP(U36,'シフト記号表（勤務時間帯）'!$D$6:$X$47,21,FALSE))</f>
        <v/>
      </c>
      <c r="V37" s="167" t="str">
        <f>IF(V36="","",VLOOKUP(V36,'シフト記号表（勤務時間帯）'!$D$6:$X$47,21,FALSE))</f>
        <v/>
      </c>
      <c r="W37" s="167" t="str">
        <f>IF(W36="","",VLOOKUP(W36,'シフト記号表（勤務時間帯）'!$D$6:$X$47,21,FALSE))</f>
        <v/>
      </c>
      <c r="X37" s="167" t="str">
        <f>IF(X36="","",VLOOKUP(X36,'シフト記号表（勤務時間帯）'!$D$6:$X$47,21,FALSE))</f>
        <v/>
      </c>
      <c r="Y37" s="167" t="str">
        <f>IF(Y36="","",VLOOKUP(Y36,'シフト記号表（勤務時間帯）'!$D$6:$X$47,21,FALSE))</f>
        <v/>
      </c>
      <c r="Z37" s="167" t="str">
        <f>IF(Z36="","",VLOOKUP(Z36,'シフト記号表（勤務時間帯）'!$D$6:$X$47,21,FALSE))</f>
        <v/>
      </c>
      <c r="AA37" s="169" t="str">
        <f>IF(AA36="","",VLOOKUP(AA36,'シフト記号表（勤務時間帯）'!$D$6:$X$47,21,FALSE))</f>
        <v/>
      </c>
      <c r="AB37" s="168" t="str">
        <f>IF(AB36="","",VLOOKUP(AB36,'シフト記号表（勤務時間帯）'!$D$6:$X$47,21,FALSE))</f>
        <v/>
      </c>
      <c r="AC37" s="167" t="str">
        <f>IF(AC36="","",VLOOKUP(AC36,'シフト記号表（勤務時間帯）'!$D$6:$X$47,21,FALSE))</f>
        <v/>
      </c>
      <c r="AD37" s="167" t="str">
        <f>IF(AD36="","",VLOOKUP(AD36,'シフト記号表（勤務時間帯）'!$D$6:$X$47,21,FALSE))</f>
        <v/>
      </c>
      <c r="AE37" s="167" t="str">
        <f>IF(AE36="","",VLOOKUP(AE36,'シフト記号表（勤務時間帯）'!$D$6:$X$47,21,FALSE))</f>
        <v/>
      </c>
      <c r="AF37" s="167" t="str">
        <f>IF(AF36="","",VLOOKUP(AF36,'シフト記号表（勤務時間帯）'!$D$6:$X$47,21,FALSE))</f>
        <v/>
      </c>
      <c r="AG37" s="167" t="str">
        <f>IF(AG36="","",VLOOKUP(AG36,'シフト記号表（勤務時間帯）'!$D$6:$X$47,21,FALSE))</f>
        <v/>
      </c>
      <c r="AH37" s="169" t="str">
        <f>IF(AH36="","",VLOOKUP(AH36,'シフト記号表（勤務時間帯）'!$D$6:$X$47,21,FALSE))</f>
        <v/>
      </c>
      <c r="AI37" s="168" t="str">
        <f>IF(AI36="","",VLOOKUP(AI36,'シフト記号表（勤務時間帯）'!$D$6:$X$47,21,FALSE))</f>
        <v/>
      </c>
      <c r="AJ37" s="167" t="str">
        <f>IF(AJ36="","",VLOOKUP(AJ36,'シフト記号表（勤務時間帯）'!$D$6:$X$47,21,FALSE))</f>
        <v/>
      </c>
      <c r="AK37" s="167" t="str">
        <f>IF(AK36="","",VLOOKUP(AK36,'シフト記号表（勤務時間帯）'!$D$6:$X$47,21,FALSE))</f>
        <v/>
      </c>
      <c r="AL37" s="167" t="str">
        <f>IF(AL36="","",VLOOKUP(AL36,'シフト記号表（勤務時間帯）'!$D$6:$X$47,21,FALSE))</f>
        <v/>
      </c>
      <c r="AM37" s="167" t="str">
        <f>IF(AM36="","",VLOOKUP(AM36,'シフト記号表（勤務時間帯）'!$D$6:$X$47,21,FALSE))</f>
        <v/>
      </c>
      <c r="AN37" s="167" t="str">
        <f>IF(AN36="","",VLOOKUP(AN36,'シフト記号表（勤務時間帯）'!$D$6:$X$47,21,FALSE))</f>
        <v/>
      </c>
      <c r="AO37" s="169" t="str">
        <f>IF(AO36="","",VLOOKUP(AO36,'シフト記号表（勤務時間帯）'!$D$6:$X$47,21,FALSE))</f>
        <v/>
      </c>
      <c r="AP37" s="168" t="str">
        <f>IF(AP36="","",VLOOKUP(AP36,'シフト記号表（勤務時間帯）'!$D$6:$X$47,21,FALSE))</f>
        <v/>
      </c>
      <c r="AQ37" s="167" t="str">
        <f>IF(AQ36="","",VLOOKUP(AQ36,'シフト記号表（勤務時間帯）'!$D$6:$X$47,21,FALSE))</f>
        <v/>
      </c>
      <c r="AR37" s="167" t="str">
        <f>IF(AR36="","",VLOOKUP(AR36,'シフト記号表（勤務時間帯）'!$D$6:$X$47,21,FALSE))</f>
        <v/>
      </c>
      <c r="AS37" s="167" t="str">
        <f>IF(AS36="","",VLOOKUP(AS36,'シフト記号表（勤務時間帯）'!$D$6:$X$47,21,FALSE))</f>
        <v/>
      </c>
      <c r="AT37" s="167" t="str">
        <f>IF(AT36="","",VLOOKUP(AT36,'シフト記号表（勤務時間帯）'!$D$6:$X$47,21,FALSE))</f>
        <v/>
      </c>
      <c r="AU37" s="167" t="str">
        <f>IF(AU36="","",VLOOKUP(AU36,'シフト記号表（勤務時間帯）'!$D$6:$X$47,21,FALSE))</f>
        <v/>
      </c>
      <c r="AV37" s="169" t="str">
        <f>IF(AV36="","",VLOOKUP(AV36,'シフト記号表（勤務時間帯）'!$D$6:$X$47,21,FALSE))</f>
        <v/>
      </c>
      <c r="AW37" s="168" t="str">
        <f>IF(AW36="","",VLOOKUP(AW36,'シフト記号表（勤務時間帯）'!$D$6:$X$47,21,FALSE))</f>
        <v/>
      </c>
      <c r="AX37" s="167" t="str">
        <f>IF(AX36="","",VLOOKUP(AX36,'シフト記号表（勤務時間帯）'!$D$6:$X$47,21,FALSE))</f>
        <v/>
      </c>
      <c r="AY37" s="167" t="str">
        <f>IF(AY36="","",VLOOKUP(AY36,'シフト記号表（勤務時間帯）'!$D$6:$X$47,21,FALSE))</f>
        <v/>
      </c>
      <c r="AZ37" s="816">
        <f>IF($BC$3="４週",SUM(U37:AV37),IF($BC$3="暦月",SUM(U37:AY37),""))</f>
        <v>0</v>
      </c>
      <c r="BA37" s="817"/>
      <c r="BB37" s="818">
        <f>IF($BC$3="４週",AZ37/4,IF($BC$3="暦月",(AZ37/($BC$8/7)),""))</f>
        <v>0</v>
      </c>
      <c r="BC37" s="817"/>
      <c r="BD37" s="810"/>
      <c r="BE37" s="811"/>
      <c r="BF37" s="811"/>
      <c r="BG37" s="811"/>
      <c r="BH37" s="812"/>
    </row>
    <row r="38" spans="2:60" ht="20.25" customHeight="1">
      <c r="B38" s="190"/>
      <c r="C38" s="855"/>
      <c r="D38" s="856"/>
      <c r="E38" s="857"/>
      <c r="F38" s="189"/>
      <c r="G38" s="188">
        <f>C36</f>
        <v>0</v>
      </c>
      <c r="H38" s="858"/>
      <c r="I38" s="859"/>
      <c r="J38" s="860"/>
      <c r="K38" s="860"/>
      <c r="L38" s="861"/>
      <c r="M38" s="862"/>
      <c r="N38" s="863"/>
      <c r="O38" s="864"/>
      <c r="P38" s="198" t="s">
        <v>272</v>
      </c>
      <c r="Q38" s="204"/>
      <c r="R38" s="204"/>
      <c r="S38" s="203"/>
      <c r="T38" s="202"/>
      <c r="U38" s="158" t="str">
        <f>IF(U36="","",VLOOKUP(U36,'シフト記号表（勤務時間帯）'!$D$6:$Z$47,23,FALSE))</f>
        <v/>
      </c>
      <c r="V38" s="157" t="str">
        <f>IF(V36="","",VLOOKUP(V36,'シフト記号表（勤務時間帯）'!$D$6:$Z$47,23,FALSE))</f>
        <v/>
      </c>
      <c r="W38" s="157" t="str">
        <f>IF(W36="","",VLOOKUP(W36,'シフト記号表（勤務時間帯）'!$D$6:$Z$47,23,FALSE))</f>
        <v/>
      </c>
      <c r="X38" s="157" t="str">
        <f>IF(X36="","",VLOOKUP(X36,'シフト記号表（勤務時間帯）'!$D$6:$Z$47,23,FALSE))</f>
        <v/>
      </c>
      <c r="Y38" s="157" t="str">
        <f>IF(Y36="","",VLOOKUP(Y36,'シフト記号表（勤務時間帯）'!$D$6:$Z$47,23,FALSE))</f>
        <v/>
      </c>
      <c r="Z38" s="157" t="str">
        <f>IF(Z36="","",VLOOKUP(Z36,'シフト記号表（勤務時間帯）'!$D$6:$Z$47,23,FALSE))</f>
        <v/>
      </c>
      <c r="AA38" s="159" t="str">
        <f>IF(AA36="","",VLOOKUP(AA36,'シフト記号表（勤務時間帯）'!$D$6:$Z$47,23,FALSE))</f>
        <v/>
      </c>
      <c r="AB38" s="158" t="str">
        <f>IF(AB36="","",VLOOKUP(AB36,'シフト記号表（勤務時間帯）'!$D$6:$Z$47,23,FALSE))</f>
        <v/>
      </c>
      <c r="AC38" s="157" t="str">
        <f>IF(AC36="","",VLOOKUP(AC36,'シフト記号表（勤務時間帯）'!$D$6:$Z$47,23,FALSE))</f>
        <v/>
      </c>
      <c r="AD38" s="157" t="str">
        <f>IF(AD36="","",VLOOKUP(AD36,'シフト記号表（勤務時間帯）'!$D$6:$Z$47,23,FALSE))</f>
        <v/>
      </c>
      <c r="AE38" s="157" t="str">
        <f>IF(AE36="","",VLOOKUP(AE36,'シフト記号表（勤務時間帯）'!$D$6:$Z$47,23,FALSE))</f>
        <v/>
      </c>
      <c r="AF38" s="157" t="str">
        <f>IF(AF36="","",VLOOKUP(AF36,'シフト記号表（勤務時間帯）'!$D$6:$Z$47,23,FALSE))</f>
        <v/>
      </c>
      <c r="AG38" s="157" t="str">
        <f>IF(AG36="","",VLOOKUP(AG36,'シフト記号表（勤務時間帯）'!$D$6:$Z$47,23,FALSE))</f>
        <v/>
      </c>
      <c r="AH38" s="159" t="str">
        <f>IF(AH36="","",VLOOKUP(AH36,'シフト記号表（勤務時間帯）'!$D$6:$Z$47,23,FALSE))</f>
        <v/>
      </c>
      <c r="AI38" s="158" t="str">
        <f>IF(AI36="","",VLOOKUP(AI36,'シフト記号表（勤務時間帯）'!$D$6:$Z$47,23,FALSE))</f>
        <v/>
      </c>
      <c r="AJ38" s="157" t="str">
        <f>IF(AJ36="","",VLOOKUP(AJ36,'シフト記号表（勤務時間帯）'!$D$6:$Z$47,23,FALSE))</f>
        <v/>
      </c>
      <c r="AK38" s="157" t="str">
        <f>IF(AK36="","",VLOOKUP(AK36,'シフト記号表（勤務時間帯）'!$D$6:$Z$47,23,FALSE))</f>
        <v/>
      </c>
      <c r="AL38" s="157" t="str">
        <f>IF(AL36="","",VLOOKUP(AL36,'シフト記号表（勤務時間帯）'!$D$6:$Z$47,23,FALSE))</f>
        <v/>
      </c>
      <c r="AM38" s="157" t="str">
        <f>IF(AM36="","",VLOOKUP(AM36,'シフト記号表（勤務時間帯）'!$D$6:$Z$47,23,FALSE))</f>
        <v/>
      </c>
      <c r="AN38" s="157" t="str">
        <f>IF(AN36="","",VLOOKUP(AN36,'シフト記号表（勤務時間帯）'!$D$6:$Z$47,23,FALSE))</f>
        <v/>
      </c>
      <c r="AO38" s="159" t="str">
        <f>IF(AO36="","",VLOOKUP(AO36,'シフト記号表（勤務時間帯）'!$D$6:$Z$47,23,FALSE))</f>
        <v/>
      </c>
      <c r="AP38" s="158" t="str">
        <f>IF(AP36="","",VLOOKUP(AP36,'シフト記号表（勤務時間帯）'!$D$6:$Z$47,23,FALSE))</f>
        <v/>
      </c>
      <c r="AQ38" s="157" t="str">
        <f>IF(AQ36="","",VLOOKUP(AQ36,'シフト記号表（勤務時間帯）'!$D$6:$Z$47,23,FALSE))</f>
        <v/>
      </c>
      <c r="AR38" s="157" t="str">
        <f>IF(AR36="","",VLOOKUP(AR36,'シフト記号表（勤務時間帯）'!$D$6:$Z$47,23,FALSE))</f>
        <v/>
      </c>
      <c r="AS38" s="157" t="str">
        <f>IF(AS36="","",VLOOKUP(AS36,'シフト記号表（勤務時間帯）'!$D$6:$Z$47,23,FALSE))</f>
        <v/>
      </c>
      <c r="AT38" s="157" t="str">
        <f>IF(AT36="","",VLOOKUP(AT36,'シフト記号表（勤務時間帯）'!$D$6:$Z$47,23,FALSE))</f>
        <v/>
      </c>
      <c r="AU38" s="157" t="str">
        <f>IF(AU36="","",VLOOKUP(AU36,'シフト記号表（勤務時間帯）'!$D$6:$Z$47,23,FALSE))</f>
        <v/>
      </c>
      <c r="AV38" s="159" t="str">
        <f>IF(AV36="","",VLOOKUP(AV36,'シフト記号表（勤務時間帯）'!$D$6:$Z$47,23,FALSE))</f>
        <v/>
      </c>
      <c r="AW38" s="158" t="str">
        <f>IF(AW36="","",VLOOKUP(AW36,'シフト記号表（勤務時間帯）'!$D$6:$Z$47,23,FALSE))</f>
        <v/>
      </c>
      <c r="AX38" s="157" t="str">
        <f>IF(AX36="","",VLOOKUP(AX36,'シフト記号表（勤務時間帯）'!$D$6:$Z$47,23,FALSE))</f>
        <v/>
      </c>
      <c r="AY38" s="157" t="str">
        <f>IF(AY36="","",VLOOKUP(AY36,'シフト記号表（勤務時間帯）'!$D$6:$Z$47,23,FALSE))</f>
        <v/>
      </c>
      <c r="AZ38" s="819">
        <f>IF($BC$3="４週",SUM(U38:AV38),IF($BC$3="暦月",SUM(U38:AY38),""))</f>
        <v>0</v>
      </c>
      <c r="BA38" s="820"/>
      <c r="BB38" s="821">
        <f>IF($BC$3="４週",AZ38/4,IF($BC$3="暦月",(AZ38/($BC$8/7)),""))</f>
        <v>0</v>
      </c>
      <c r="BC38" s="820"/>
      <c r="BD38" s="813"/>
      <c r="BE38" s="814"/>
      <c r="BF38" s="814"/>
      <c r="BG38" s="814"/>
      <c r="BH38" s="815"/>
    </row>
    <row r="39" spans="2:60" ht="20.25" customHeight="1">
      <c r="B39" s="183"/>
      <c r="C39" s="824"/>
      <c r="D39" s="825"/>
      <c r="E39" s="826"/>
      <c r="F39" s="175"/>
      <c r="G39" s="174"/>
      <c r="H39" s="833"/>
      <c r="I39" s="836"/>
      <c r="J39" s="837"/>
      <c r="K39" s="837"/>
      <c r="L39" s="838"/>
      <c r="M39" s="845"/>
      <c r="N39" s="846"/>
      <c r="O39" s="847"/>
      <c r="P39" s="194" t="s">
        <v>274</v>
      </c>
      <c r="Q39" s="201"/>
      <c r="R39" s="201"/>
      <c r="S39" s="200"/>
      <c r="T39" s="199"/>
      <c r="U39" s="177"/>
      <c r="V39" s="176"/>
      <c r="W39" s="176"/>
      <c r="X39" s="176"/>
      <c r="Y39" s="176"/>
      <c r="Z39" s="176"/>
      <c r="AA39" s="178"/>
      <c r="AB39" s="177"/>
      <c r="AC39" s="176"/>
      <c r="AD39" s="176"/>
      <c r="AE39" s="176"/>
      <c r="AF39" s="176"/>
      <c r="AG39" s="176"/>
      <c r="AH39" s="178"/>
      <c r="AI39" s="177"/>
      <c r="AJ39" s="176"/>
      <c r="AK39" s="176"/>
      <c r="AL39" s="176"/>
      <c r="AM39" s="176"/>
      <c r="AN39" s="176"/>
      <c r="AO39" s="178"/>
      <c r="AP39" s="177"/>
      <c r="AQ39" s="176"/>
      <c r="AR39" s="176"/>
      <c r="AS39" s="176"/>
      <c r="AT39" s="176"/>
      <c r="AU39" s="176"/>
      <c r="AV39" s="178"/>
      <c r="AW39" s="177"/>
      <c r="AX39" s="176"/>
      <c r="AY39" s="176"/>
      <c r="AZ39" s="854"/>
      <c r="BA39" s="823"/>
      <c r="BB39" s="822"/>
      <c r="BC39" s="823"/>
      <c r="BD39" s="807"/>
      <c r="BE39" s="808"/>
      <c r="BF39" s="808"/>
      <c r="BG39" s="808"/>
      <c r="BH39" s="809"/>
    </row>
    <row r="40" spans="2:60" ht="20.25" customHeight="1">
      <c r="B40" s="166">
        <f>B37+1</f>
        <v>7</v>
      </c>
      <c r="C40" s="827"/>
      <c r="D40" s="828"/>
      <c r="E40" s="829"/>
      <c r="F40" s="175">
        <f>C39</f>
        <v>0</v>
      </c>
      <c r="G40" s="174"/>
      <c r="H40" s="834"/>
      <c r="I40" s="839"/>
      <c r="J40" s="840"/>
      <c r="K40" s="840"/>
      <c r="L40" s="841"/>
      <c r="M40" s="848"/>
      <c r="N40" s="849"/>
      <c r="O40" s="850"/>
      <c r="P40" s="173" t="s">
        <v>273</v>
      </c>
      <c r="Q40" s="172"/>
      <c r="R40" s="172"/>
      <c r="S40" s="171"/>
      <c r="T40" s="170"/>
      <c r="U40" s="168" t="str">
        <f>IF(U39="","",VLOOKUP(U39,'シフト記号表（勤務時間帯）'!$D$6:$X$47,21,FALSE))</f>
        <v/>
      </c>
      <c r="V40" s="167" t="str">
        <f>IF(V39="","",VLOOKUP(V39,'シフト記号表（勤務時間帯）'!$D$6:$X$47,21,FALSE))</f>
        <v/>
      </c>
      <c r="W40" s="167" t="str">
        <f>IF(W39="","",VLOOKUP(W39,'シフト記号表（勤務時間帯）'!$D$6:$X$47,21,FALSE))</f>
        <v/>
      </c>
      <c r="X40" s="167" t="str">
        <f>IF(X39="","",VLOOKUP(X39,'シフト記号表（勤務時間帯）'!$D$6:$X$47,21,FALSE))</f>
        <v/>
      </c>
      <c r="Y40" s="167" t="str">
        <f>IF(Y39="","",VLOOKUP(Y39,'シフト記号表（勤務時間帯）'!$D$6:$X$47,21,FALSE))</f>
        <v/>
      </c>
      <c r="Z40" s="167" t="str">
        <f>IF(Z39="","",VLOOKUP(Z39,'シフト記号表（勤務時間帯）'!$D$6:$X$47,21,FALSE))</f>
        <v/>
      </c>
      <c r="AA40" s="169" t="str">
        <f>IF(AA39="","",VLOOKUP(AA39,'シフト記号表（勤務時間帯）'!$D$6:$X$47,21,FALSE))</f>
        <v/>
      </c>
      <c r="AB40" s="168" t="str">
        <f>IF(AB39="","",VLOOKUP(AB39,'シフト記号表（勤務時間帯）'!$D$6:$X$47,21,FALSE))</f>
        <v/>
      </c>
      <c r="AC40" s="167" t="str">
        <f>IF(AC39="","",VLOOKUP(AC39,'シフト記号表（勤務時間帯）'!$D$6:$X$47,21,FALSE))</f>
        <v/>
      </c>
      <c r="AD40" s="167" t="str">
        <f>IF(AD39="","",VLOOKUP(AD39,'シフト記号表（勤務時間帯）'!$D$6:$X$47,21,FALSE))</f>
        <v/>
      </c>
      <c r="AE40" s="167" t="str">
        <f>IF(AE39="","",VLOOKUP(AE39,'シフト記号表（勤務時間帯）'!$D$6:$X$47,21,FALSE))</f>
        <v/>
      </c>
      <c r="AF40" s="167" t="str">
        <f>IF(AF39="","",VLOOKUP(AF39,'シフト記号表（勤務時間帯）'!$D$6:$X$47,21,FALSE))</f>
        <v/>
      </c>
      <c r="AG40" s="167" t="str">
        <f>IF(AG39="","",VLOOKUP(AG39,'シフト記号表（勤務時間帯）'!$D$6:$X$47,21,FALSE))</f>
        <v/>
      </c>
      <c r="AH40" s="169" t="str">
        <f>IF(AH39="","",VLOOKUP(AH39,'シフト記号表（勤務時間帯）'!$D$6:$X$47,21,FALSE))</f>
        <v/>
      </c>
      <c r="AI40" s="168" t="str">
        <f>IF(AI39="","",VLOOKUP(AI39,'シフト記号表（勤務時間帯）'!$D$6:$X$47,21,FALSE))</f>
        <v/>
      </c>
      <c r="AJ40" s="167" t="str">
        <f>IF(AJ39="","",VLOOKUP(AJ39,'シフト記号表（勤務時間帯）'!$D$6:$X$47,21,FALSE))</f>
        <v/>
      </c>
      <c r="AK40" s="167" t="str">
        <f>IF(AK39="","",VLOOKUP(AK39,'シフト記号表（勤務時間帯）'!$D$6:$X$47,21,FALSE))</f>
        <v/>
      </c>
      <c r="AL40" s="167" t="str">
        <f>IF(AL39="","",VLOOKUP(AL39,'シフト記号表（勤務時間帯）'!$D$6:$X$47,21,FALSE))</f>
        <v/>
      </c>
      <c r="AM40" s="167" t="str">
        <f>IF(AM39="","",VLOOKUP(AM39,'シフト記号表（勤務時間帯）'!$D$6:$X$47,21,FALSE))</f>
        <v/>
      </c>
      <c r="AN40" s="167" t="str">
        <f>IF(AN39="","",VLOOKUP(AN39,'シフト記号表（勤務時間帯）'!$D$6:$X$47,21,FALSE))</f>
        <v/>
      </c>
      <c r="AO40" s="169" t="str">
        <f>IF(AO39="","",VLOOKUP(AO39,'シフト記号表（勤務時間帯）'!$D$6:$X$47,21,FALSE))</f>
        <v/>
      </c>
      <c r="AP40" s="168" t="str">
        <f>IF(AP39="","",VLOOKUP(AP39,'シフト記号表（勤務時間帯）'!$D$6:$X$47,21,FALSE))</f>
        <v/>
      </c>
      <c r="AQ40" s="167" t="str">
        <f>IF(AQ39="","",VLOOKUP(AQ39,'シフト記号表（勤務時間帯）'!$D$6:$X$47,21,FALSE))</f>
        <v/>
      </c>
      <c r="AR40" s="167" t="str">
        <f>IF(AR39="","",VLOOKUP(AR39,'シフト記号表（勤務時間帯）'!$D$6:$X$47,21,FALSE))</f>
        <v/>
      </c>
      <c r="AS40" s="167" t="str">
        <f>IF(AS39="","",VLOOKUP(AS39,'シフト記号表（勤務時間帯）'!$D$6:$X$47,21,FALSE))</f>
        <v/>
      </c>
      <c r="AT40" s="167" t="str">
        <f>IF(AT39="","",VLOOKUP(AT39,'シフト記号表（勤務時間帯）'!$D$6:$X$47,21,FALSE))</f>
        <v/>
      </c>
      <c r="AU40" s="167" t="str">
        <f>IF(AU39="","",VLOOKUP(AU39,'シフト記号表（勤務時間帯）'!$D$6:$X$47,21,FALSE))</f>
        <v/>
      </c>
      <c r="AV40" s="169" t="str">
        <f>IF(AV39="","",VLOOKUP(AV39,'シフト記号表（勤務時間帯）'!$D$6:$X$47,21,FALSE))</f>
        <v/>
      </c>
      <c r="AW40" s="168" t="str">
        <f>IF(AW39="","",VLOOKUP(AW39,'シフト記号表（勤務時間帯）'!$D$6:$X$47,21,FALSE))</f>
        <v/>
      </c>
      <c r="AX40" s="167" t="str">
        <f>IF(AX39="","",VLOOKUP(AX39,'シフト記号表（勤務時間帯）'!$D$6:$X$47,21,FALSE))</f>
        <v/>
      </c>
      <c r="AY40" s="167" t="str">
        <f>IF(AY39="","",VLOOKUP(AY39,'シフト記号表（勤務時間帯）'!$D$6:$X$47,21,FALSE))</f>
        <v/>
      </c>
      <c r="AZ40" s="816">
        <f>IF($BC$3="４週",SUM(U40:AV40),IF($BC$3="暦月",SUM(U40:AY40),""))</f>
        <v>0</v>
      </c>
      <c r="BA40" s="817"/>
      <c r="BB40" s="818">
        <f>IF($BC$3="４週",AZ40/4,IF($BC$3="暦月",(AZ40/($BC$8/7)),""))</f>
        <v>0</v>
      </c>
      <c r="BC40" s="817"/>
      <c r="BD40" s="810"/>
      <c r="BE40" s="811"/>
      <c r="BF40" s="811"/>
      <c r="BG40" s="811"/>
      <c r="BH40" s="812"/>
    </row>
    <row r="41" spans="2:60" ht="20.25" customHeight="1">
      <c r="B41" s="190"/>
      <c r="C41" s="855"/>
      <c r="D41" s="856"/>
      <c r="E41" s="857"/>
      <c r="F41" s="189"/>
      <c r="G41" s="188">
        <f>C39</f>
        <v>0</v>
      </c>
      <c r="H41" s="858"/>
      <c r="I41" s="859"/>
      <c r="J41" s="860"/>
      <c r="K41" s="860"/>
      <c r="L41" s="861"/>
      <c r="M41" s="862"/>
      <c r="N41" s="863"/>
      <c r="O41" s="864"/>
      <c r="P41" s="198" t="s">
        <v>272</v>
      </c>
      <c r="Q41" s="193"/>
      <c r="R41" s="193"/>
      <c r="S41" s="192"/>
      <c r="T41" s="205"/>
      <c r="U41" s="158" t="str">
        <f>IF(U39="","",VLOOKUP(U39,'シフト記号表（勤務時間帯）'!$D$6:$Z$47,23,FALSE))</f>
        <v/>
      </c>
      <c r="V41" s="157" t="str">
        <f>IF(V39="","",VLOOKUP(V39,'シフト記号表（勤務時間帯）'!$D$6:$Z$47,23,FALSE))</f>
        <v/>
      </c>
      <c r="W41" s="157" t="str">
        <f>IF(W39="","",VLOOKUP(W39,'シフト記号表（勤務時間帯）'!$D$6:$Z$47,23,FALSE))</f>
        <v/>
      </c>
      <c r="X41" s="157" t="str">
        <f>IF(X39="","",VLOOKUP(X39,'シフト記号表（勤務時間帯）'!$D$6:$Z$47,23,FALSE))</f>
        <v/>
      </c>
      <c r="Y41" s="157" t="str">
        <f>IF(Y39="","",VLOOKUP(Y39,'シフト記号表（勤務時間帯）'!$D$6:$Z$47,23,FALSE))</f>
        <v/>
      </c>
      <c r="Z41" s="157" t="str">
        <f>IF(Z39="","",VLOOKUP(Z39,'シフト記号表（勤務時間帯）'!$D$6:$Z$47,23,FALSE))</f>
        <v/>
      </c>
      <c r="AA41" s="159" t="str">
        <f>IF(AA39="","",VLOOKUP(AA39,'シフト記号表（勤務時間帯）'!$D$6:$Z$47,23,FALSE))</f>
        <v/>
      </c>
      <c r="AB41" s="158" t="str">
        <f>IF(AB39="","",VLOOKUP(AB39,'シフト記号表（勤務時間帯）'!$D$6:$Z$47,23,FALSE))</f>
        <v/>
      </c>
      <c r="AC41" s="157" t="str">
        <f>IF(AC39="","",VLOOKUP(AC39,'シフト記号表（勤務時間帯）'!$D$6:$Z$47,23,FALSE))</f>
        <v/>
      </c>
      <c r="AD41" s="157" t="str">
        <f>IF(AD39="","",VLOOKUP(AD39,'シフト記号表（勤務時間帯）'!$D$6:$Z$47,23,FALSE))</f>
        <v/>
      </c>
      <c r="AE41" s="157" t="str">
        <f>IF(AE39="","",VLOOKUP(AE39,'シフト記号表（勤務時間帯）'!$D$6:$Z$47,23,FALSE))</f>
        <v/>
      </c>
      <c r="AF41" s="157" t="str">
        <f>IF(AF39="","",VLOOKUP(AF39,'シフト記号表（勤務時間帯）'!$D$6:$Z$47,23,FALSE))</f>
        <v/>
      </c>
      <c r="AG41" s="157" t="str">
        <f>IF(AG39="","",VLOOKUP(AG39,'シフト記号表（勤務時間帯）'!$D$6:$Z$47,23,FALSE))</f>
        <v/>
      </c>
      <c r="AH41" s="159" t="str">
        <f>IF(AH39="","",VLOOKUP(AH39,'シフト記号表（勤務時間帯）'!$D$6:$Z$47,23,FALSE))</f>
        <v/>
      </c>
      <c r="AI41" s="158" t="str">
        <f>IF(AI39="","",VLOOKUP(AI39,'シフト記号表（勤務時間帯）'!$D$6:$Z$47,23,FALSE))</f>
        <v/>
      </c>
      <c r="AJ41" s="157" t="str">
        <f>IF(AJ39="","",VLOOKUP(AJ39,'シフト記号表（勤務時間帯）'!$D$6:$Z$47,23,FALSE))</f>
        <v/>
      </c>
      <c r="AK41" s="157" t="str">
        <f>IF(AK39="","",VLOOKUP(AK39,'シフト記号表（勤務時間帯）'!$D$6:$Z$47,23,FALSE))</f>
        <v/>
      </c>
      <c r="AL41" s="157" t="str">
        <f>IF(AL39="","",VLOOKUP(AL39,'シフト記号表（勤務時間帯）'!$D$6:$Z$47,23,FALSE))</f>
        <v/>
      </c>
      <c r="AM41" s="157" t="str">
        <f>IF(AM39="","",VLOOKUP(AM39,'シフト記号表（勤務時間帯）'!$D$6:$Z$47,23,FALSE))</f>
        <v/>
      </c>
      <c r="AN41" s="157" t="str">
        <f>IF(AN39="","",VLOOKUP(AN39,'シフト記号表（勤務時間帯）'!$D$6:$Z$47,23,FALSE))</f>
        <v/>
      </c>
      <c r="AO41" s="159" t="str">
        <f>IF(AO39="","",VLOOKUP(AO39,'シフト記号表（勤務時間帯）'!$D$6:$Z$47,23,FALSE))</f>
        <v/>
      </c>
      <c r="AP41" s="158" t="str">
        <f>IF(AP39="","",VLOOKUP(AP39,'シフト記号表（勤務時間帯）'!$D$6:$Z$47,23,FALSE))</f>
        <v/>
      </c>
      <c r="AQ41" s="157" t="str">
        <f>IF(AQ39="","",VLOOKUP(AQ39,'シフト記号表（勤務時間帯）'!$D$6:$Z$47,23,FALSE))</f>
        <v/>
      </c>
      <c r="AR41" s="157" t="str">
        <f>IF(AR39="","",VLOOKUP(AR39,'シフト記号表（勤務時間帯）'!$D$6:$Z$47,23,FALSE))</f>
        <v/>
      </c>
      <c r="AS41" s="157" t="str">
        <f>IF(AS39="","",VLOOKUP(AS39,'シフト記号表（勤務時間帯）'!$D$6:$Z$47,23,FALSE))</f>
        <v/>
      </c>
      <c r="AT41" s="157" t="str">
        <f>IF(AT39="","",VLOOKUP(AT39,'シフト記号表（勤務時間帯）'!$D$6:$Z$47,23,FALSE))</f>
        <v/>
      </c>
      <c r="AU41" s="157" t="str">
        <f>IF(AU39="","",VLOOKUP(AU39,'シフト記号表（勤務時間帯）'!$D$6:$Z$47,23,FALSE))</f>
        <v/>
      </c>
      <c r="AV41" s="159" t="str">
        <f>IF(AV39="","",VLOOKUP(AV39,'シフト記号表（勤務時間帯）'!$D$6:$Z$47,23,FALSE))</f>
        <v/>
      </c>
      <c r="AW41" s="158" t="str">
        <f>IF(AW39="","",VLOOKUP(AW39,'シフト記号表（勤務時間帯）'!$D$6:$Z$47,23,FALSE))</f>
        <v/>
      </c>
      <c r="AX41" s="157" t="str">
        <f>IF(AX39="","",VLOOKUP(AX39,'シフト記号表（勤務時間帯）'!$D$6:$Z$47,23,FALSE))</f>
        <v/>
      </c>
      <c r="AY41" s="157" t="str">
        <f>IF(AY39="","",VLOOKUP(AY39,'シフト記号表（勤務時間帯）'!$D$6:$Z$47,23,FALSE))</f>
        <v/>
      </c>
      <c r="AZ41" s="819">
        <f>IF($BC$3="４週",SUM(U41:AV41),IF($BC$3="暦月",SUM(U41:AY41),""))</f>
        <v>0</v>
      </c>
      <c r="BA41" s="820"/>
      <c r="BB41" s="821">
        <f>IF($BC$3="４週",AZ41/4,IF($BC$3="暦月",(AZ41/($BC$8/7)),""))</f>
        <v>0</v>
      </c>
      <c r="BC41" s="820"/>
      <c r="BD41" s="813"/>
      <c r="BE41" s="814"/>
      <c r="BF41" s="814"/>
      <c r="BG41" s="814"/>
      <c r="BH41" s="815"/>
    </row>
    <row r="42" spans="2:60" ht="20.25" customHeight="1">
      <c r="B42" s="183"/>
      <c r="C42" s="824"/>
      <c r="D42" s="825"/>
      <c r="E42" s="826"/>
      <c r="F42" s="175"/>
      <c r="G42" s="174"/>
      <c r="H42" s="833"/>
      <c r="I42" s="836"/>
      <c r="J42" s="837"/>
      <c r="K42" s="837"/>
      <c r="L42" s="838"/>
      <c r="M42" s="845"/>
      <c r="N42" s="846"/>
      <c r="O42" s="847"/>
      <c r="P42" s="194" t="s">
        <v>274</v>
      </c>
      <c r="Q42" s="201"/>
      <c r="R42" s="201"/>
      <c r="S42" s="200"/>
      <c r="T42" s="199"/>
      <c r="U42" s="177"/>
      <c r="V42" s="176"/>
      <c r="W42" s="176"/>
      <c r="X42" s="176"/>
      <c r="Y42" s="176"/>
      <c r="Z42" s="176"/>
      <c r="AA42" s="178"/>
      <c r="AB42" s="177"/>
      <c r="AC42" s="176"/>
      <c r="AD42" s="176"/>
      <c r="AE42" s="176"/>
      <c r="AF42" s="176"/>
      <c r="AG42" s="176"/>
      <c r="AH42" s="178"/>
      <c r="AI42" s="177"/>
      <c r="AJ42" s="176"/>
      <c r="AK42" s="176"/>
      <c r="AL42" s="176"/>
      <c r="AM42" s="176"/>
      <c r="AN42" s="176"/>
      <c r="AO42" s="178"/>
      <c r="AP42" s="177"/>
      <c r="AQ42" s="176"/>
      <c r="AR42" s="176"/>
      <c r="AS42" s="176"/>
      <c r="AT42" s="176"/>
      <c r="AU42" s="176"/>
      <c r="AV42" s="178"/>
      <c r="AW42" s="177"/>
      <c r="AX42" s="176"/>
      <c r="AY42" s="176"/>
      <c r="AZ42" s="854"/>
      <c r="BA42" s="823"/>
      <c r="BB42" s="822"/>
      <c r="BC42" s="823"/>
      <c r="BD42" s="807"/>
      <c r="BE42" s="808"/>
      <c r="BF42" s="808"/>
      <c r="BG42" s="808"/>
      <c r="BH42" s="809"/>
    </row>
    <row r="43" spans="2:60" ht="20.25" customHeight="1">
      <c r="B43" s="166">
        <f>B40+1</f>
        <v>8</v>
      </c>
      <c r="C43" s="827"/>
      <c r="D43" s="828"/>
      <c r="E43" s="829"/>
      <c r="F43" s="175">
        <f>C42</f>
        <v>0</v>
      </c>
      <c r="G43" s="174"/>
      <c r="H43" s="834"/>
      <c r="I43" s="839"/>
      <c r="J43" s="840"/>
      <c r="K43" s="840"/>
      <c r="L43" s="841"/>
      <c r="M43" s="848"/>
      <c r="N43" s="849"/>
      <c r="O43" s="850"/>
      <c r="P43" s="173" t="s">
        <v>273</v>
      </c>
      <c r="Q43" s="172"/>
      <c r="R43" s="172"/>
      <c r="S43" s="171"/>
      <c r="T43" s="170"/>
      <c r="U43" s="168" t="str">
        <f>IF(U42="","",VLOOKUP(U42,'シフト記号表（勤務時間帯）'!$D$6:$X$47,21,FALSE))</f>
        <v/>
      </c>
      <c r="V43" s="167" t="str">
        <f>IF(V42="","",VLOOKUP(V42,'シフト記号表（勤務時間帯）'!$D$6:$X$47,21,FALSE))</f>
        <v/>
      </c>
      <c r="W43" s="167" t="str">
        <f>IF(W42="","",VLOOKUP(W42,'シフト記号表（勤務時間帯）'!$D$6:$X$47,21,FALSE))</f>
        <v/>
      </c>
      <c r="X43" s="167" t="str">
        <f>IF(X42="","",VLOOKUP(X42,'シフト記号表（勤務時間帯）'!$D$6:$X$47,21,FALSE))</f>
        <v/>
      </c>
      <c r="Y43" s="167" t="str">
        <f>IF(Y42="","",VLOOKUP(Y42,'シフト記号表（勤務時間帯）'!$D$6:$X$47,21,FALSE))</f>
        <v/>
      </c>
      <c r="Z43" s="167" t="str">
        <f>IF(Z42="","",VLOOKUP(Z42,'シフト記号表（勤務時間帯）'!$D$6:$X$47,21,FALSE))</f>
        <v/>
      </c>
      <c r="AA43" s="169" t="str">
        <f>IF(AA42="","",VLOOKUP(AA42,'シフト記号表（勤務時間帯）'!$D$6:$X$47,21,FALSE))</f>
        <v/>
      </c>
      <c r="AB43" s="168" t="str">
        <f>IF(AB42="","",VLOOKUP(AB42,'シフト記号表（勤務時間帯）'!$D$6:$X$47,21,FALSE))</f>
        <v/>
      </c>
      <c r="AC43" s="167" t="str">
        <f>IF(AC42="","",VLOOKUP(AC42,'シフト記号表（勤務時間帯）'!$D$6:$X$47,21,FALSE))</f>
        <v/>
      </c>
      <c r="AD43" s="167" t="str">
        <f>IF(AD42="","",VLOOKUP(AD42,'シフト記号表（勤務時間帯）'!$D$6:$X$47,21,FALSE))</f>
        <v/>
      </c>
      <c r="AE43" s="167" t="str">
        <f>IF(AE42="","",VLOOKUP(AE42,'シフト記号表（勤務時間帯）'!$D$6:$X$47,21,FALSE))</f>
        <v/>
      </c>
      <c r="AF43" s="167" t="str">
        <f>IF(AF42="","",VLOOKUP(AF42,'シフト記号表（勤務時間帯）'!$D$6:$X$47,21,FALSE))</f>
        <v/>
      </c>
      <c r="AG43" s="167" t="str">
        <f>IF(AG42="","",VLOOKUP(AG42,'シフト記号表（勤務時間帯）'!$D$6:$X$47,21,FALSE))</f>
        <v/>
      </c>
      <c r="AH43" s="169" t="str">
        <f>IF(AH42="","",VLOOKUP(AH42,'シフト記号表（勤務時間帯）'!$D$6:$X$47,21,FALSE))</f>
        <v/>
      </c>
      <c r="AI43" s="168" t="str">
        <f>IF(AI42="","",VLOOKUP(AI42,'シフト記号表（勤務時間帯）'!$D$6:$X$47,21,FALSE))</f>
        <v/>
      </c>
      <c r="AJ43" s="167" t="str">
        <f>IF(AJ42="","",VLOOKUP(AJ42,'シフト記号表（勤務時間帯）'!$D$6:$X$47,21,FALSE))</f>
        <v/>
      </c>
      <c r="AK43" s="167" t="str">
        <f>IF(AK42="","",VLOOKUP(AK42,'シフト記号表（勤務時間帯）'!$D$6:$X$47,21,FALSE))</f>
        <v/>
      </c>
      <c r="AL43" s="167" t="str">
        <f>IF(AL42="","",VLOOKUP(AL42,'シフト記号表（勤務時間帯）'!$D$6:$X$47,21,FALSE))</f>
        <v/>
      </c>
      <c r="AM43" s="167" t="str">
        <f>IF(AM42="","",VLOOKUP(AM42,'シフト記号表（勤務時間帯）'!$D$6:$X$47,21,FALSE))</f>
        <v/>
      </c>
      <c r="AN43" s="167" t="str">
        <f>IF(AN42="","",VLOOKUP(AN42,'シフト記号表（勤務時間帯）'!$D$6:$X$47,21,FALSE))</f>
        <v/>
      </c>
      <c r="AO43" s="169" t="str">
        <f>IF(AO42="","",VLOOKUP(AO42,'シフト記号表（勤務時間帯）'!$D$6:$X$47,21,FALSE))</f>
        <v/>
      </c>
      <c r="AP43" s="168" t="str">
        <f>IF(AP42="","",VLOOKUP(AP42,'シフト記号表（勤務時間帯）'!$D$6:$X$47,21,FALSE))</f>
        <v/>
      </c>
      <c r="AQ43" s="167" t="str">
        <f>IF(AQ42="","",VLOOKUP(AQ42,'シフト記号表（勤務時間帯）'!$D$6:$X$47,21,FALSE))</f>
        <v/>
      </c>
      <c r="AR43" s="167" t="str">
        <f>IF(AR42="","",VLOOKUP(AR42,'シフト記号表（勤務時間帯）'!$D$6:$X$47,21,FALSE))</f>
        <v/>
      </c>
      <c r="AS43" s="167" t="str">
        <f>IF(AS42="","",VLOOKUP(AS42,'シフト記号表（勤務時間帯）'!$D$6:$X$47,21,FALSE))</f>
        <v/>
      </c>
      <c r="AT43" s="167" t="str">
        <f>IF(AT42="","",VLOOKUP(AT42,'シフト記号表（勤務時間帯）'!$D$6:$X$47,21,FALSE))</f>
        <v/>
      </c>
      <c r="AU43" s="167" t="str">
        <f>IF(AU42="","",VLOOKUP(AU42,'シフト記号表（勤務時間帯）'!$D$6:$X$47,21,FALSE))</f>
        <v/>
      </c>
      <c r="AV43" s="169" t="str">
        <f>IF(AV42="","",VLOOKUP(AV42,'シフト記号表（勤務時間帯）'!$D$6:$X$47,21,FALSE))</f>
        <v/>
      </c>
      <c r="AW43" s="168" t="str">
        <f>IF(AW42="","",VLOOKUP(AW42,'シフト記号表（勤務時間帯）'!$D$6:$X$47,21,FALSE))</f>
        <v/>
      </c>
      <c r="AX43" s="167" t="str">
        <f>IF(AX42="","",VLOOKUP(AX42,'シフト記号表（勤務時間帯）'!$D$6:$X$47,21,FALSE))</f>
        <v/>
      </c>
      <c r="AY43" s="167" t="str">
        <f>IF(AY42="","",VLOOKUP(AY42,'シフト記号表（勤務時間帯）'!$D$6:$X$47,21,FALSE))</f>
        <v/>
      </c>
      <c r="AZ43" s="816">
        <f>IF($BC$3="４週",SUM(U43:AV43),IF($BC$3="暦月",SUM(U43:AY43),""))</f>
        <v>0</v>
      </c>
      <c r="BA43" s="817"/>
      <c r="BB43" s="818">
        <f>IF($BC$3="４週",AZ43/4,IF($BC$3="暦月",(AZ43/($BC$8/7)),""))</f>
        <v>0</v>
      </c>
      <c r="BC43" s="817"/>
      <c r="BD43" s="810"/>
      <c r="BE43" s="811"/>
      <c r="BF43" s="811"/>
      <c r="BG43" s="811"/>
      <c r="BH43" s="812"/>
    </row>
    <row r="44" spans="2:60" ht="20.25" customHeight="1">
      <c r="B44" s="190"/>
      <c r="C44" s="855"/>
      <c r="D44" s="856"/>
      <c r="E44" s="857"/>
      <c r="F44" s="189"/>
      <c r="G44" s="188">
        <f>C42</f>
        <v>0</v>
      </c>
      <c r="H44" s="858"/>
      <c r="I44" s="859"/>
      <c r="J44" s="860"/>
      <c r="K44" s="860"/>
      <c r="L44" s="861"/>
      <c r="M44" s="862"/>
      <c r="N44" s="863"/>
      <c r="O44" s="864"/>
      <c r="P44" s="198" t="s">
        <v>272</v>
      </c>
      <c r="Q44" s="204"/>
      <c r="R44" s="204"/>
      <c r="S44" s="203"/>
      <c r="T44" s="202"/>
      <c r="U44" s="158" t="str">
        <f>IF(U42="","",VLOOKUP(U42,'シフト記号表（勤務時間帯）'!$D$6:$Z$47,23,FALSE))</f>
        <v/>
      </c>
      <c r="V44" s="157" t="str">
        <f>IF(V42="","",VLOOKUP(V42,'シフト記号表（勤務時間帯）'!$D$6:$Z$47,23,FALSE))</f>
        <v/>
      </c>
      <c r="W44" s="157" t="str">
        <f>IF(W42="","",VLOOKUP(W42,'シフト記号表（勤務時間帯）'!$D$6:$Z$47,23,FALSE))</f>
        <v/>
      </c>
      <c r="X44" s="157" t="str">
        <f>IF(X42="","",VLOOKUP(X42,'シフト記号表（勤務時間帯）'!$D$6:$Z$47,23,FALSE))</f>
        <v/>
      </c>
      <c r="Y44" s="157" t="str">
        <f>IF(Y42="","",VLOOKUP(Y42,'シフト記号表（勤務時間帯）'!$D$6:$Z$47,23,FALSE))</f>
        <v/>
      </c>
      <c r="Z44" s="157" t="str">
        <f>IF(Z42="","",VLOOKUP(Z42,'シフト記号表（勤務時間帯）'!$D$6:$Z$47,23,FALSE))</f>
        <v/>
      </c>
      <c r="AA44" s="159" t="str">
        <f>IF(AA42="","",VLOOKUP(AA42,'シフト記号表（勤務時間帯）'!$D$6:$Z$47,23,FALSE))</f>
        <v/>
      </c>
      <c r="AB44" s="158" t="str">
        <f>IF(AB42="","",VLOOKUP(AB42,'シフト記号表（勤務時間帯）'!$D$6:$Z$47,23,FALSE))</f>
        <v/>
      </c>
      <c r="AC44" s="157" t="str">
        <f>IF(AC42="","",VLOOKUP(AC42,'シフト記号表（勤務時間帯）'!$D$6:$Z$47,23,FALSE))</f>
        <v/>
      </c>
      <c r="AD44" s="157" t="str">
        <f>IF(AD42="","",VLOOKUP(AD42,'シフト記号表（勤務時間帯）'!$D$6:$Z$47,23,FALSE))</f>
        <v/>
      </c>
      <c r="AE44" s="157" t="str">
        <f>IF(AE42="","",VLOOKUP(AE42,'シフト記号表（勤務時間帯）'!$D$6:$Z$47,23,FALSE))</f>
        <v/>
      </c>
      <c r="AF44" s="157" t="str">
        <f>IF(AF42="","",VLOOKUP(AF42,'シフト記号表（勤務時間帯）'!$D$6:$Z$47,23,FALSE))</f>
        <v/>
      </c>
      <c r="AG44" s="157" t="str">
        <f>IF(AG42="","",VLOOKUP(AG42,'シフト記号表（勤務時間帯）'!$D$6:$Z$47,23,FALSE))</f>
        <v/>
      </c>
      <c r="AH44" s="159" t="str">
        <f>IF(AH42="","",VLOOKUP(AH42,'シフト記号表（勤務時間帯）'!$D$6:$Z$47,23,FALSE))</f>
        <v/>
      </c>
      <c r="AI44" s="158" t="str">
        <f>IF(AI42="","",VLOOKUP(AI42,'シフト記号表（勤務時間帯）'!$D$6:$Z$47,23,FALSE))</f>
        <v/>
      </c>
      <c r="AJ44" s="157" t="str">
        <f>IF(AJ42="","",VLOOKUP(AJ42,'シフト記号表（勤務時間帯）'!$D$6:$Z$47,23,FALSE))</f>
        <v/>
      </c>
      <c r="AK44" s="157" t="str">
        <f>IF(AK42="","",VLOOKUP(AK42,'シフト記号表（勤務時間帯）'!$D$6:$Z$47,23,FALSE))</f>
        <v/>
      </c>
      <c r="AL44" s="157" t="str">
        <f>IF(AL42="","",VLOOKUP(AL42,'シフト記号表（勤務時間帯）'!$D$6:$Z$47,23,FALSE))</f>
        <v/>
      </c>
      <c r="AM44" s="157" t="str">
        <f>IF(AM42="","",VLOOKUP(AM42,'シフト記号表（勤務時間帯）'!$D$6:$Z$47,23,FALSE))</f>
        <v/>
      </c>
      <c r="AN44" s="157" t="str">
        <f>IF(AN42="","",VLOOKUP(AN42,'シフト記号表（勤務時間帯）'!$D$6:$Z$47,23,FALSE))</f>
        <v/>
      </c>
      <c r="AO44" s="159" t="str">
        <f>IF(AO42="","",VLOOKUP(AO42,'シフト記号表（勤務時間帯）'!$D$6:$Z$47,23,FALSE))</f>
        <v/>
      </c>
      <c r="AP44" s="158" t="str">
        <f>IF(AP42="","",VLOOKUP(AP42,'シフト記号表（勤務時間帯）'!$D$6:$Z$47,23,FALSE))</f>
        <v/>
      </c>
      <c r="AQ44" s="157" t="str">
        <f>IF(AQ42="","",VLOOKUP(AQ42,'シフト記号表（勤務時間帯）'!$D$6:$Z$47,23,FALSE))</f>
        <v/>
      </c>
      <c r="AR44" s="157" t="str">
        <f>IF(AR42="","",VLOOKUP(AR42,'シフト記号表（勤務時間帯）'!$D$6:$Z$47,23,FALSE))</f>
        <v/>
      </c>
      <c r="AS44" s="157" t="str">
        <f>IF(AS42="","",VLOOKUP(AS42,'シフト記号表（勤務時間帯）'!$D$6:$Z$47,23,FALSE))</f>
        <v/>
      </c>
      <c r="AT44" s="157" t="str">
        <f>IF(AT42="","",VLOOKUP(AT42,'シフト記号表（勤務時間帯）'!$D$6:$Z$47,23,FALSE))</f>
        <v/>
      </c>
      <c r="AU44" s="157" t="str">
        <f>IF(AU42="","",VLOOKUP(AU42,'シフト記号表（勤務時間帯）'!$D$6:$Z$47,23,FALSE))</f>
        <v/>
      </c>
      <c r="AV44" s="159" t="str">
        <f>IF(AV42="","",VLOOKUP(AV42,'シフト記号表（勤務時間帯）'!$D$6:$Z$47,23,FALSE))</f>
        <v/>
      </c>
      <c r="AW44" s="158" t="str">
        <f>IF(AW42="","",VLOOKUP(AW42,'シフト記号表（勤務時間帯）'!$D$6:$Z$47,23,FALSE))</f>
        <v/>
      </c>
      <c r="AX44" s="157" t="str">
        <f>IF(AX42="","",VLOOKUP(AX42,'シフト記号表（勤務時間帯）'!$D$6:$Z$47,23,FALSE))</f>
        <v/>
      </c>
      <c r="AY44" s="157" t="str">
        <f>IF(AY42="","",VLOOKUP(AY42,'シフト記号表（勤務時間帯）'!$D$6:$Z$47,23,FALSE))</f>
        <v/>
      </c>
      <c r="AZ44" s="819">
        <f>IF($BC$3="４週",SUM(U44:AV44),IF($BC$3="暦月",SUM(U44:AY44),""))</f>
        <v>0</v>
      </c>
      <c r="BA44" s="820"/>
      <c r="BB44" s="821">
        <f>IF($BC$3="４週",AZ44/4,IF($BC$3="暦月",(AZ44/($BC$8/7)),""))</f>
        <v>0</v>
      </c>
      <c r="BC44" s="820"/>
      <c r="BD44" s="813"/>
      <c r="BE44" s="814"/>
      <c r="BF44" s="814"/>
      <c r="BG44" s="814"/>
      <c r="BH44" s="815"/>
    </row>
    <row r="45" spans="2:60" ht="20.25" customHeight="1">
      <c r="B45" s="183"/>
      <c r="C45" s="824"/>
      <c r="D45" s="825"/>
      <c r="E45" s="826"/>
      <c r="F45" s="175"/>
      <c r="G45" s="174"/>
      <c r="H45" s="833"/>
      <c r="I45" s="836"/>
      <c r="J45" s="837"/>
      <c r="K45" s="837"/>
      <c r="L45" s="838"/>
      <c r="M45" s="845"/>
      <c r="N45" s="846"/>
      <c r="O45" s="847"/>
      <c r="P45" s="194" t="s">
        <v>274</v>
      </c>
      <c r="Q45" s="201"/>
      <c r="R45" s="201"/>
      <c r="S45" s="200"/>
      <c r="T45" s="199"/>
      <c r="U45" s="177"/>
      <c r="V45" s="176"/>
      <c r="W45" s="176"/>
      <c r="X45" s="176"/>
      <c r="Y45" s="176"/>
      <c r="Z45" s="176"/>
      <c r="AA45" s="178"/>
      <c r="AB45" s="177"/>
      <c r="AC45" s="176"/>
      <c r="AD45" s="176"/>
      <c r="AE45" s="176"/>
      <c r="AF45" s="176"/>
      <c r="AG45" s="176"/>
      <c r="AH45" s="178"/>
      <c r="AI45" s="177"/>
      <c r="AJ45" s="176"/>
      <c r="AK45" s="176"/>
      <c r="AL45" s="176"/>
      <c r="AM45" s="176"/>
      <c r="AN45" s="176"/>
      <c r="AO45" s="178"/>
      <c r="AP45" s="177"/>
      <c r="AQ45" s="176"/>
      <c r="AR45" s="176"/>
      <c r="AS45" s="176"/>
      <c r="AT45" s="176"/>
      <c r="AU45" s="176"/>
      <c r="AV45" s="178"/>
      <c r="AW45" s="177"/>
      <c r="AX45" s="176"/>
      <c r="AY45" s="176"/>
      <c r="AZ45" s="854"/>
      <c r="BA45" s="823"/>
      <c r="BB45" s="822"/>
      <c r="BC45" s="823"/>
      <c r="BD45" s="807"/>
      <c r="BE45" s="808"/>
      <c r="BF45" s="808"/>
      <c r="BG45" s="808"/>
      <c r="BH45" s="809"/>
    </row>
    <row r="46" spans="2:60" ht="20.25" customHeight="1">
      <c r="B46" s="166">
        <f>B43+1</f>
        <v>9</v>
      </c>
      <c r="C46" s="827"/>
      <c r="D46" s="828"/>
      <c r="E46" s="829"/>
      <c r="F46" s="175">
        <f>C45</f>
        <v>0</v>
      </c>
      <c r="G46" s="174"/>
      <c r="H46" s="834"/>
      <c r="I46" s="839"/>
      <c r="J46" s="840"/>
      <c r="K46" s="840"/>
      <c r="L46" s="841"/>
      <c r="M46" s="848"/>
      <c r="N46" s="849"/>
      <c r="O46" s="850"/>
      <c r="P46" s="173" t="s">
        <v>273</v>
      </c>
      <c r="Q46" s="172"/>
      <c r="R46" s="172"/>
      <c r="S46" s="171"/>
      <c r="T46" s="170"/>
      <c r="U46" s="168" t="str">
        <f>IF(U45="","",VLOOKUP(U45,'シフト記号表（勤務時間帯）'!$D$6:$X$47,21,FALSE))</f>
        <v/>
      </c>
      <c r="V46" s="167" t="str">
        <f>IF(V45="","",VLOOKUP(V45,'シフト記号表（勤務時間帯）'!$D$6:$X$47,21,FALSE))</f>
        <v/>
      </c>
      <c r="W46" s="167" t="str">
        <f>IF(W45="","",VLOOKUP(W45,'シフト記号表（勤務時間帯）'!$D$6:$X$47,21,FALSE))</f>
        <v/>
      </c>
      <c r="X46" s="167" t="str">
        <f>IF(X45="","",VLOOKUP(X45,'シフト記号表（勤務時間帯）'!$D$6:$X$47,21,FALSE))</f>
        <v/>
      </c>
      <c r="Y46" s="167" t="str">
        <f>IF(Y45="","",VLOOKUP(Y45,'シフト記号表（勤務時間帯）'!$D$6:$X$47,21,FALSE))</f>
        <v/>
      </c>
      <c r="Z46" s="167" t="str">
        <f>IF(Z45="","",VLOOKUP(Z45,'シフト記号表（勤務時間帯）'!$D$6:$X$47,21,FALSE))</f>
        <v/>
      </c>
      <c r="AA46" s="169" t="str">
        <f>IF(AA45="","",VLOOKUP(AA45,'シフト記号表（勤務時間帯）'!$D$6:$X$47,21,FALSE))</f>
        <v/>
      </c>
      <c r="AB46" s="168" t="str">
        <f>IF(AB45="","",VLOOKUP(AB45,'シフト記号表（勤務時間帯）'!$D$6:$X$47,21,FALSE))</f>
        <v/>
      </c>
      <c r="AC46" s="167" t="str">
        <f>IF(AC45="","",VLOOKUP(AC45,'シフト記号表（勤務時間帯）'!$D$6:$X$47,21,FALSE))</f>
        <v/>
      </c>
      <c r="AD46" s="167" t="str">
        <f>IF(AD45="","",VLOOKUP(AD45,'シフト記号表（勤務時間帯）'!$D$6:$X$47,21,FALSE))</f>
        <v/>
      </c>
      <c r="AE46" s="167" t="str">
        <f>IF(AE45="","",VLOOKUP(AE45,'シフト記号表（勤務時間帯）'!$D$6:$X$47,21,FALSE))</f>
        <v/>
      </c>
      <c r="AF46" s="167" t="str">
        <f>IF(AF45="","",VLOOKUP(AF45,'シフト記号表（勤務時間帯）'!$D$6:$X$47,21,FALSE))</f>
        <v/>
      </c>
      <c r="AG46" s="167" t="str">
        <f>IF(AG45="","",VLOOKUP(AG45,'シフト記号表（勤務時間帯）'!$D$6:$X$47,21,FALSE))</f>
        <v/>
      </c>
      <c r="AH46" s="169" t="str">
        <f>IF(AH45="","",VLOOKUP(AH45,'シフト記号表（勤務時間帯）'!$D$6:$X$47,21,FALSE))</f>
        <v/>
      </c>
      <c r="AI46" s="168" t="str">
        <f>IF(AI45="","",VLOOKUP(AI45,'シフト記号表（勤務時間帯）'!$D$6:$X$47,21,FALSE))</f>
        <v/>
      </c>
      <c r="AJ46" s="167" t="str">
        <f>IF(AJ45="","",VLOOKUP(AJ45,'シフト記号表（勤務時間帯）'!$D$6:$X$47,21,FALSE))</f>
        <v/>
      </c>
      <c r="AK46" s="167" t="str">
        <f>IF(AK45="","",VLOOKUP(AK45,'シフト記号表（勤務時間帯）'!$D$6:$X$47,21,FALSE))</f>
        <v/>
      </c>
      <c r="AL46" s="167" t="str">
        <f>IF(AL45="","",VLOOKUP(AL45,'シフト記号表（勤務時間帯）'!$D$6:$X$47,21,FALSE))</f>
        <v/>
      </c>
      <c r="AM46" s="167" t="str">
        <f>IF(AM45="","",VLOOKUP(AM45,'シフト記号表（勤務時間帯）'!$D$6:$X$47,21,FALSE))</f>
        <v/>
      </c>
      <c r="AN46" s="167" t="str">
        <f>IF(AN45="","",VLOOKUP(AN45,'シフト記号表（勤務時間帯）'!$D$6:$X$47,21,FALSE))</f>
        <v/>
      </c>
      <c r="AO46" s="169" t="str">
        <f>IF(AO45="","",VLOOKUP(AO45,'シフト記号表（勤務時間帯）'!$D$6:$X$47,21,FALSE))</f>
        <v/>
      </c>
      <c r="AP46" s="168" t="str">
        <f>IF(AP45="","",VLOOKUP(AP45,'シフト記号表（勤務時間帯）'!$D$6:$X$47,21,FALSE))</f>
        <v/>
      </c>
      <c r="AQ46" s="167" t="str">
        <f>IF(AQ45="","",VLOOKUP(AQ45,'シフト記号表（勤務時間帯）'!$D$6:$X$47,21,FALSE))</f>
        <v/>
      </c>
      <c r="AR46" s="167" t="str">
        <f>IF(AR45="","",VLOOKUP(AR45,'シフト記号表（勤務時間帯）'!$D$6:$X$47,21,FALSE))</f>
        <v/>
      </c>
      <c r="AS46" s="167" t="str">
        <f>IF(AS45="","",VLOOKUP(AS45,'シフト記号表（勤務時間帯）'!$D$6:$X$47,21,FALSE))</f>
        <v/>
      </c>
      <c r="AT46" s="167" t="str">
        <f>IF(AT45="","",VLOOKUP(AT45,'シフト記号表（勤務時間帯）'!$D$6:$X$47,21,FALSE))</f>
        <v/>
      </c>
      <c r="AU46" s="167" t="str">
        <f>IF(AU45="","",VLOOKUP(AU45,'シフト記号表（勤務時間帯）'!$D$6:$X$47,21,FALSE))</f>
        <v/>
      </c>
      <c r="AV46" s="169" t="str">
        <f>IF(AV45="","",VLOOKUP(AV45,'シフト記号表（勤務時間帯）'!$D$6:$X$47,21,FALSE))</f>
        <v/>
      </c>
      <c r="AW46" s="168" t="str">
        <f>IF(AW45="","",VLOOKUP(AW45,'シフト記号表（勤務時間帯）'!$D$6:$X$47,21,FALSE))</f>
        <v/>
      </c>
      <c r="AX46" s="167" t="str">
        <f>IF(AX45="","",VLOOKUP(AX45,'シフト記号表（勤務時間帯）'!$D$6:$X$47,21,FALSE))</f>
        <v/>
      </c>
      <c r="AY46" s="167" t="str">
        <f>IF(AY45="","",VLOOKUP(AY45,'シフト記号表（勤務時間帯）'!$D$6:$X$47,21,FALSE))</f>
        <v/>
      </c>
      <c r="AZ46" s="816">
        <f>IF($BC$3="４週",SUM(U46:AV46),IF($BC$3="暦月",SUM(U46:AY46),""))</f>
        <v>0</v>
      </c>
      <c r="BA46" s="817"/>
      <c r="BB46" s="818">
        <f>IF($BC$3="４週",AZ46/4,IF($BC$3="暦月",(AZ46/($BC$8/7)),""))</f>
        <v>0</v>
      </c>
      <c r="BC46" s="817"/>
      <c r="BD46" s="810"/>
      <c r="BE46" s="811"/>
      <c r="BF46" s="811"/>
      <c r="BG46" s="811"/>
      <c r="BH46" s="812"/>
    </row>
    <row r="47" spans="2:60" ht="20.25" customHeight="1">
      <c r="B47" s="190"/>
      <c r="C47" s="855"/>
      <c r="D47" s="856"/>
      <c r="E47" s="857"/>
      <c r="F47" s="189"/>
      <c r="G47" s="188">
        <f>C45</f>
        <v>0</v>
      </c>
      <c r="H47" s="858"/>
      <c r="I47" s="859"/>
      <c r="J47" s="860"/>
      <c r="K47" s="860"/>
      <c r="L47" s="861"/>
      <c r="M47" s="862"/>
      <c r="N47" s="863"/>
      <c r="O47" s="864"/>
      <c r="P47" s="198" t="s">
        <v>272</v>
      </c>
      <c r="Q47" s="197"/>
      <c r="R47" s="197"/>
      <c r="S47" s="196"/>
      <c r="T47" s="195"/>
      <c r="U47" s="158" t="str">
        <f>IF(U45="","",VLOOKUP(U45,'シフト記号表（勤務時間帯）'!$D$6:$Z$47,23,FALSE))</f>
        <v/>
      </c>
      <c r="V47" s="157" t="str">
        <f>IF(V45="","",VLOOKUP(V45,'シフト記号表（勤務時間帯）'!$D$6:$Z$47,23,FALSE))</f>
        <v/>
      </c>
      <c r="W47" s="157" t="str">
        <f>IF(W45="","",VLOOKUP(W45,'シフト記号表（勤務時間帯）'!$D$6:$Z$47,23,FALSE))</f>
        <v/>
      </c>
      <c r="X47" s="157" t="str">
        <f>IF(X45="","",VLOOKUP(X45,'シフト記号表（勤務時間帯）'!$D$6:$Z$47,23,FALSE))</f>
        <v/>
      </c>
      <c r="Y47" s="157" t="str">
        <f>IF(Y45="","",VLOOKUP(Y45,'シフト記号表（勤務時間帯）'!$D$6:$Z$47,23,FALSE))</f>
        <v/>
      </c>
      <c r="Z47" s="157" t="str">
        <f>IF(Z45="","",VLOOKUP(Z45,'シフト記号表（勤務時間帯）'!$D$6:$Z$47,23,FALSE))</f>
        <v/>
      </c>
      <c r="AA47" s="159" t="str">
        <f>IF(AA45="","",VLOOKUP(AA45,'シフト記号表（勤務時間帯）'!$D$6:$Z$47,23,FALSE))</f>
        <v/>
      </c>
      <c r="AB47" s="158" t="str">
        <f>IF(AB45="","",VLOOKUP(AB45,'シフト記号表（勤務時間帯）'!$D$6:$Z$47,23,FALSE))</f>
        <v/>
      </c>
      <c r="AC47" s="157" t="str">
        <f>IF(AC45="","",VLOOKUP(AC45,'シフト記号表（勤務時間帯）'!$D$6:$Z$47,23,FALSE))</f>
        <v/>
      </c>
      <c r="AD47" s="157" t="str">
        <f>IF(AD45="","",VLOOKUP(AD45,'シフト記号表（勤務時間帯）'!$D$6:$Z$47,23,FALSE))</f>
        <v/>
      </c>
      <c r="AE47" s="157" t="str">
        <f>IF(AE45="","",VLOOKUP(AE45,'シフト記号表（勤務時間帯）'!$D$6:$Z$47,23,FALSE))</f>
        <v/>
      </c>
      <c r="AF47" s="157" t="str">
        <f>IF(AF45="","",VLOOKUP(AF45,'シフト記号表（勤務時間帯）'!$D$6:$Z$47,23,FALSE))</f>
        <v/>
      </c>
      <c r="AG47" s="157" t="str">
        <f>IF(AG45="","",VLOOKUP(AG45,'シフト記号表（勤務時間帯）'!$D$6:$Z$47,23,FALSE))</f>
        <v/>
      </c>
      <c r="AH47" s="159" t="str">
        <f>IF(AH45="","",VLOOKUP(AH45,'シフト記号表（勤務時間帯）'!$D$6:$Z$47,23,FALSE))</f>
        <v/>
      </c>
      <c r="AI47" s="158" t="str">
        <f>IF(AI45="","",VLOOKUP(AI45,'シフト記号表（勤務時間帯）'!$D$6:$Z$47,23,FALSE))</f>
        <v/>
      </c>
      <c r="AJ47" s="157" t="str">
        <f>IF(AJ45="","",VLOOKUP(AJ45,'シフト記号表（勤務時間帯）'!$D$6:$Z$47,23,FALSE))</f>
        <v/>
      </c>
      <c r="AK47" s="157" t="str">
        <f>IF(AK45="","",VLOOKUP(AK45,'シフト記号表（勤務時間帯）'!$D$6:$Z$47,23,FALSE))</f>
        <v/>
      </c>
      <c r="AL47" s="157" t="str">
        <f>IF(AL45="","",VLOOKUP(AL45,'シフト記号表（勤務時間帯）'!$D$6:$Z$47,23,FALSE))</f>
        <v/>
      </c>
      <c r="AM47" s="157" t="str">
        <f>IF(AM45="","",VLOOKUP(AM45,'シフト記号表（勤務時間帯）'!$D$6:$Z$47,23,FALSE))</f>
        <v/>
      </c>
      <c r="AN47" s="157" t="str">
        <f>IF(AN45="","",VLOOKUP(AN45,'シフト記号表（勤務時間帯）'!$D$6:$Z$47,23,FALSE))</f>
        <v/>
      </c>
      <c r="AO47" s="159" t="str">
        <f>IF(AO45="","",VLOOKUP(AO45,'シフト記号表（勤務時間帯）'!$D$6:$Z$47,23,FALSE))</f>
        <v/>
      </c>
      <c r="AP47" s="158" t="str">
        <f>IF(AP45="","",VLOOKUP(AP45,'シフト記号表（勤務時間帯）'!$D$6:$Z$47,23,FALSE))</f>
        <v/>
      </c>
      <c r="AQ47" s="157" t="str">
        <f>IF(AQ45="","",VLOOKUP(AQ45,'シフト記号表（勤務時間帯）'!$D$6:$Z$47,23,FALSE))</f>
        <v/>
      </c>
      <c r="AR47" s="157" t="str">
        <f>IF(AR45="","",VLOOKUP(AR45,'シフト記号表（勤務時間帯）'!$D$6:$Z$47,23,FALSE))</f>
        <v/>
      </c>
      <c r="AS47" s="157" t="str">
        <f>IF(AS45="","",VLOOKUP(AS45,'シフト記号表（勤務時間帯）'!$D$6:$Z$47,23,FALSE))</f>
        <v/>
      </c>
      <c r="AT47" s="157" t="str">
        <f>IF(AT45="","",VLOOKUP(AT45,'シフト記号表（勤務時間帯）'!$D$6:$Z$47,23,FALSE))</f>
        <v/>
      </c>
      <c r="AU47" s="157" t="str">
        <f>IF(AU45="","",VLOOKUP(AU45,'シフト記号表（勤務時間帯）'!$D$6:$Z$47,23,FALSE))</f>
        <v/>
      </c>
      <c r="AV47" s="159" t="str">
        <f>IF(AV45="","",VLOOKUP(AV45,'シフト記号表（勤務時間帯）'!$D$6:$Z$47,23,FALSE))</f>
        <v/>
      </c>
      <c r="AW47" s="158" t="str">
        <f>IF(AW45="","",VLOOKUP(AW45,'シフト記号表（勤務時間帯）'!$D$6:$Z$47,23,FALSE))</f>
        <v/>
      </c>
      <c r="AX47" s="157" t="str">
        <f>IF(AX45="","",VLOOKUP(AX45,'シフト記号表（勤務時間帯）'!$D$6:$Z$47,23,FALSE))</f>
        <v/>
      </c>
      <c r="AY47" s="157" t="str">
        <f>IF(AY45="","",VLOOKUP(AY45,'シフト記号表（勤務時間帯）'!$D$6:$Z$47,23,FALSE))</f>
        <v/>
      </c>
      <c r="AZ47" s="819">
        <f>IF($BC$3="４週",SUM(U47:AV47),IF($BC$3="暦月",SUM(U47:AY47),""))</f>
        <v>0</v>
      </c>
      <c r="BA47" s="820"/>
      <c r="BB47" s="821">
        <f>IF($BC$3="４週",AZ47/4,IF($BC$3="暦月",(AZ47/($BC$8/7)),""))</f>
        <v>0</v>
      </c>
      <c r="BC47" s="820"/>
      <c r="BD47" s="813"/>
      <c r="BE47" s="814"/>
      <c r="BF47" s="814"/>
      <c r="BG47" s="814"/>
      <c r="BH47" s="815"/>
    </row>
    <row r="48" spans="2:60" ht="20.25" customHeight="1">
      <c r="B48" s="183"/>
      <c r="C48" s="824"/>
      <c r="D48" s="825"/>
      <c r="E48" s="826"/>
      <c r="F48" s="175"/>
      <c r="G48" s="174"/>
      <c r="H48" s="833"/>
      <c r="I48" s="836"/>
      <c r="J48" s="837"/>
      <c r="K48" s="837"/>
      <c r="L48" s="838"/>
      <c r="M48" s="845"/>
      <c r="N48" s="846"/>
      <c r="O48" s="847"/>
      <c r="P48" s="194" t="s">
        <v>274</v>
      </c>
      <c r="Q48" s="193"/>
      <c r="R48" s="193"/>
      <c r="S48" s="192"/>
      <c r="T48" s="191"/>
      <c r="U48" s="177"/>
      <c r="V48" s="176"/>
      <c r="W48" s="176"/>
      <c r="X48" s="176"/>
      <c r="Y48" s="176"/>
      <c r="Z48" s="176"/>
      <c r="AA48" s="178"/>
      <c r="AB48" s="177"/>
      <c r="AC48" s="176"/>
      <c r="AD48" s="176"/>
      <c r="AE48" s="176"/>
      <c r="AF48" s="176"/>
      <c r="AG48" s="176"/>
      <c r="AH48" s="178"/>
      <c r="AI48" s="177"/>
      <c r="AJ48" s="176"/>
      <c r="AK48" s="176"/>
      <c r="AL48" s="176"/>
      <c r="AM48" s="176"/>
      <c r="AN48" s="176"/>
      <c r="AO48" s="178"/>
      <c r="AP48" s="177"/>
      <c r="AQ48" s="176"/>
      <c r="AR48" s="176"/>
      <c r="AS48" s="176"/>
      <c r="AT48" s="176"/>
      <c r="AU48" s="176"/>
      <c r="AV48" s="178"/>
      <c r="AW48" s="177"/>
      <c r="AX48" s="176"/>
      <c r="AY48" s="176"/>
      <c r="AZ48" s="854"/>
      <c r="BA48" s="823"/>
      <c r="BB48" s="822"/>
      <c r="BC48" s="823"/>
      <c r="BD48" s="807"/>
      <c r="BE48" s="808"/>
      <c r="BF48" s="808"/>
      <c r="BG48" s="808"/>
      <c r="BH48" s="809"/>
    </row>
    <row r="49" spans="2:60" ht="20.25" customHeight="1">
      <c r="B49" s="166">
        <f>B46+1</f>
        <v>10</v>
      </c>
      <c r="C49" s="827"/>
      <c r="D49" s="828"/>
      <c r="E49" s="829"/>
      <c r="F49" s="175">
        <f>C48</f>
        <v>0</v>
      </c>
      <c r="G49" s="174"/>
      <c r="H49" s="834"/>
      <c r="I49" s="839"/>
      <c r="J49" s="840"/>
      <c r="K49" s="840"/>
      <c r="L49" s="841"/>
      <c r="M49" s="848"/>
      <c r="N49" s="849"/>
      <c r="O49" s="850"/>
      <c r="P49" s="173" t="s">
        <v>273</v>
      </c>
      <c r="Q49" s="172"/>
      <c r="R49" s="172"/>
      <c r="S49" s="171"/>
      <c r="T49" s="170"/>
      <c r="U49" s="168" t="str">
        <f>IF(U48="","",VLOOKUP(U48,'シフト記号表（勤務時間帯）'!$D$6:$X$47,21,FALSE))</f>
        <v/>
      </c>
      <c r="V49" s="167" t="str">
        <f>IF(V48="","",VLOOKUP(V48,'シフト記号表（勤務時間帯）'!$D$6:$X$47,21,FALSE))</f>
        <v/>
      </c>
      <c r="W49" s="167" t="str">
        <f>IF(W48="","",VLOOKUP(W48,'シフト記号表（勤務時間帯）'!$D$6:$X$47,21,FALSE))</f>
        <v/>
      </c>
      <c r="X49" s="167" t="str">
        <f>IF(X48="","",VLOOKUP(X48,'シフト記号表（勤務時間帯）'!$D$6:$X$47,21,FALSE))</f>
        <v/>
      </c>
      <c r="Y49" s="167" t="str">
        <f>IF(Y48="","",VLOOKUP(Y48,'シフト記号表（勤務時間帯）'!$D$6:$X$47,21,FALSE))</f>
        <v/>
      </c>
      <c r="Z49" s="167" t="str">
        <f>IF(Z48="","",VLOOKUP(Z48,'シフト記号表（勤務時間帯）'!$D$6:$X$47,21,FALSE))</f>
        <v/>
      </c>
      <c r="AA49" s="169" t="str">
        <f>IF(AA48="","",VLOOKUP(AA48,'シフト記号表（勤務時間帯）'!$D$6:$X$47,21,FALSE))</f>
        <v/>
      </c>
      <c r="AB49" s="168" t="str">
        <f>IF(AB48="","",VLOOKUP(AB48,'シフト記号表（勤務時間帯）'!$D$6:$X$47,21,FALSE))</f>
        <v/>
      </c>
      <c r="AC49" s="167" t="str">
        <f>IF(AC48="","",VLOOKUP(AC48,'シフト記号表（勤務時間帯）'!$D$6:$X$47,21,FALSE))</f>
        <v/>
      </c>
      <c r="AD49" s="167" t="str">
        <f>IF(AD48="","",VLOOKUP(AD48,'シフト記号表（勤務時間帯）'!$D$6:$X$47,21,FALSE))</f>
        <v/>
      </c>
      <c r="AE49" s="167" t="str">
        <f>IF(AE48="","",VLOOKUP(AE48,'シフト記号表（勤務時間帯）'!$D$6:$X$47,21,FALSE))</f>
        <v/>
      </c>
      <c r="AF49" s="167" t="str">
        <f>IF(AF48="","",VLOOKUP(AF48,'シフト記号表（勤務時間帯）'!$D$6:$X$47,21,FALSE))</f>
        <v/>
      </c>
      <c r="AG49" s="167" t="str">
        <f>IF(AG48="","",VLOOKUP(AG48,'シフト記号表（勤務時間帯）'!$D$6:$X$47,21,FALSE))</f>
        <v/>
      </c>
      <c r="AH49" s="169" t="str">
        <f>IF(AH48="","",VLOOKUP(AH48,'シフト記号表（勤務時間帯）'!$D$6:$X$47,21,FALSE))</f>
        <v/>
      </c>
      <c r="AI49" s="168" t="str">
        <f>IF(AI48="","",VLOOKUP(AI48,'シフト記号表（勤務時間帯）'!$D$6:$X$47,21,FALSE))</f>
        <v/>
      </c>
      <c r="AJ49" s="167" t="str">
        <f>IF(AJ48="","",VLOOKUP(AJ48,'シフト記号表（勤務時間帯）'!$D$6:$X$47,21,FALSE))</f>
        <v/>
      </c>
      <c r="AK49" s="167" t="str">
        <f>IF(AK48="","",VLOOKUP(AK48,'シフト記号表（勤務時間帯）'!$D$6:$X$47,21,FALSE))</f>
        <v/>
      </c>
      <c r="AL49" s="167" t="str">
        <f>IF(AL48="","",VLOOKUP(AL48,'シフト記号表（勤務時間帯）'!$D$6:$X$47,21,FALSE))</f>
        <v/>
      </c>
      <c r="AM49" s="167" t="str">
        <f>IF(AM48="","",VLOOKUP(AM48,'シフト記号表（勤務時間帯）'!$D$6:$X$47,21,FALSE))</f>
        <v/>
      </c>
      <c r="AN49" s="167" t="str">
        <f>IF(AN48="","",VLOOKUP(AN48,'シフト記号表（勤務時間帯）'!$D$6:$X$47,21,FALSE))</f>
        <v/>
      </c>
      <c r="AO49" s="169" t="str">
        <f>IF(AO48="","",VLOOKUP(AO48,'シフト記号表（勤務時間帯）'!$D$6:$X$47,21,FALSE))</f>
        <v/>
      </c>
      <c r="AP49" s="168" t="str">
        <f>IF(AP48="","",VLOOKUP(AP48,'シフト記号表（勤務時間帯）'!$D$6:$X$47,21,FALSE))</f>
        <v/>
      </c>
      <c r="AQ49" s="167" t="str">
        <f>IF(AQ48="","",VLOOKUP(AQ48,'シフト記号表（勤務時間帯）'!$D$6:$X$47,21,FALSE))</f>
        <v/>
      </c>
      <c r="AR49" s="167" t="str">
        <f>IF(AR48="","",VLOOKUP(AR48,'シフト記号表（勤務時間帯）'!$D$6:$X$47,21,FALSE))</f>
        <v/>
      </c>
      <c r="AS49" s="167" t="str">
        <f>IF(AS48="","",VLOOKUP(AS48,'シフト記号表（勤務時間帯）'!$D$6:$X$47,21,FALSE))</f>
        <v/>
      </c>
      <c r="AT49" s="167" t="str">
        <f>IF(AT48="","",VLOOKUP(AT48,'シフト記号表（勤務時間帯）'!$D$6:$X$47,21,FALSE))</f>
        <v/>
      </c>
      <c r="AU49" s="167" t="str">
        <f>IF(AU48="","",VLOOKUP(AU48,'シフト記号表（勤務時間帯）'!$D$6:$X$47,21,FALSE))</f>
        <v/>
      </c>
      <c r="AV49" s="169" t="str">
        <f>IF(AV48="","",VLOOKUP(AV48,'シフト記号表（勤務時間帯）'!$D$6:$X$47,21,FALSE))</f>
        <v/>
      </c>
      <c r="AW49" s="168" t="str">
        <f>IF(AW48="","",VLOOKUP(AW48,'シフト記号表（勤務時間帯）'!$D$6:$X$47,21,FALSE))</f>
        <v/>
      </c>
      <c r="AX49" s="167" t="str">
        <f>IF(AX48="","",VLOOKUP(AX48,'シフト記号表（勤務時間帯）'!$D$6:$X$47,21,FALSE))</f>
        <v/>
      </c>
      <c r="AY49" s="167" t="str">
        <f>IF(AY48="","",VLOOKUP(AY48,'シフト記号表（勤務時間帯）'!$D$6:$X$47,21,FALSE))</f>
        <v/>
      </c>
      <c r="AZ49" s="816">
        <f>IF($BC$3="４週",SUM(U49:AV49),IF($BC$3="暦月",SUM(U49:AY49),""))</f>
        <v>0</v>
      </c>
      <c r="BA49" s="817"/>
      <c r="BB49" s="818">
        <f>IF($BC$3="４週",AZ49/4,IF($BC$3="暦月",(AZ49/($BC$8/7)),""))</f>
        <v>0</v>
      </c>
      <c r="BC49" s="817"/>
      <c r="BD49" s="810"/>
      <c r="BE49" s="811"/>
      <c r="BF49" s="811"/>
      <c r="BG49" s="811"/>
      <c r="BH49" s="812"/>
    </row>
    <row r="50" spans="2:60" ht="20.25" customHeight="1">
      <c r="B50" s="190"/>
      <c r="C50" s="855"/>
      <c r="D50" s="856"/>
      <c r="E50" s="857"/>
      <c r="F50" s="189"/>
      <c r="G50" s="188">
        <f>C48</f>
        <v>0</v>
      </c>
      <c r="H50" s="858"/>
      <c r="I50" s="859"/>
      <c r="J50" s="860"/>
      <c r="K50" s="860"/>
      <c r="L50" s="861"/>
      <c r="M50" s="862"/>
      <c r="N50" s="863"/>
      <c r="O50" s="864"/>
      <c r="P50" s="187" t="s">
        <v>272</v>
      </c>
      <c r="Q50" s="186"/>
      <c r="R50" s="186"/>
      <c r="S50" s="185"/>
      <c r="T50" s="184"/>
      <c r="U50" s="158" t="str">
        <f>IF(U48="","",VLOOKUP(U48,'シフト記号表（勤務時間帯）'!$D$6:$Z$47,23,FALSE))</f>
        <v/>
      </c>
      <c r="V50" s="157" t="str">
        <f>IF(V48="","",VLOOKUP(V48,'シフト記号表（勤務時間帯）'!$D$6:$Z$47,23,FALSE))</f>
        <v/>
      </c>
      <c r="W50" s="157" t="str">
        <f>IF(W48="","",VLOOKUP(W48,'シフト記号表（勤務時間帯）'!$D$6:$Z$47,23,FALSE))</f>
        <v/>
      </c>
      <c r="X50" s="157" t="str">
        <f>IF(X48="","",VLOOKUP(X48,'シフト記号表（勤務時間帯）'!$D$6:$Z$47,23,FALSE))</f>
        <v/>
      </c>
      <c r="Y50" s="157" t="str">
        <f>IF(Y48="","",VLOOKUP(Y48,'シフト記号表（勤務時間帯）'!$D$6:$Z$47,23,FALSE))</f>
        <v/>
      </c>
      <c r="Z50" s="157" t="str">
        <f>IF(Z48="","",VLOOKUP(Z48,'シフト記号表（勤務時間帯）'!$D$6:$Z$47,23,FALSE))</f>
        <v/>
      </c>
      <c r="AA50" s="159" t="str">
        <f>IF(AA48="","",VLOOKUP(AA48,'シフト記号表（勤務時間帯）'!$D$6:$Z$47,23,FALSE))</f>
        <v/>
      </c>
      <c r="AB50" s="158" t="str">
        <f>IF(AB48="","",VLOOKUP(AB48,'シフト記号表（勤務時間帯）'!$D$6:$Z$47,23,FALSE))</f>
        <v/>
      </c>
      <c r="AC50" s="157" t="str">
        <f>IF(AC48="","",VLOOKUP(AC48,'シフト記号表（勤務時間帯）'!$D$6:$Z$47,23,FALSE))</f>
        <v/>
      </c>
      <c r="AD50" s="157" t="str">
        <f>IF(AD48="","",VLOOKUP(AD48,'シフト記号表（勤務時間帯）'!$D$6:$Z$47,23,FALSE))</f>
        <v/>
      </c>
      <c r="AE50" s="157" t="str">
        <f>IF(AE48="","",VLOOKUP(AE48,'シフト記号表（勤務時間帯）'!$D$6:$Z$47,23,FALSE))</f>
        <v/>
      </c>
      <c r="AF50" s="157" t="str">
        <f>IF(AF48="","",VLOOKUP(AF48,'シフト記号表（勤務時間帯）'!$D$6:$Z$47,23,FALSE))</f>
        <v/>
      </c>
      <c r="AG50" s="157" t="str">
        <f>IF(AG48="","",VLOOKUP(AG48,'シフト記号表（勤務時間帯）'!$D$6:$Z$47,23,FALSE))</f>
        <v/>
      </c>
      <c r="AH50" s="159" t="str">
        <f>IF(AH48="","",VLOOKUP(AH48,'シフト記号表（勤務時間帯）'!$D$6:$Z$47,23,FALSE))</f>
        <v/>
      </c>
      <c r="AI50" s="158" t="str">
        <f>IF(AI48="","",VLOOKUP(AI48,'シフト記号表（勤務時間帯）'!$D$6:$Z$47,23,FALSE))</f>
        <v/>
      </c>
      <c r="AJ50" s="157" t="str">
        <f>IF(AJ48="","",VLOOKUP(AJ48,'シフト記号表（勤務時間帯）'!$D$6:$Z$47,23,FALSE))</f>
        <v/>
      </c>
      <c r="AK50" s="157" t="str">
        <f>IF(AK48="","",VLOOKUP(AK48,'シフト記号表（勤務時間帯）'!$D$6:$Z$47,23,FALSE))</f>
        <v/>
      </c>
      <c r="AL50" s="157" t="str">
        <f>IF(AL48="","",VLOOKUP(AL48,'シフト記号表（勤務時間帯）'!$D$6:$Z$47,23,FALSE))</f>
        <v/>
      </c>
      <c r="AM50" s="157" t="str">
        <f>IF(AM48="","",VLOOKUP(AM48,'シフト記号表（勤務時間帯）'!$D$6:$Z$47,23,FALSE))</f>
        <v/>
      </c>
      <c r="AN50" s="157" t="str">
        <f>IF(AN48="","",VLOOKUP(AN48,'シフト記号表（勤務時間帯）'!$D$6:$Z$47,23,FALSE))</f>
        <v/>
      </c>
      <c r="AO50" s="159" t="str">
        <f>IF(AO48="","",VLOOKUP(AO48,'シフト記号表（勤務時間帯）'!$D$6:$Z$47,23,FALSE))</f>
        <v/>
      </c>
      <c r="AP50" s="158" t="str">
        <f>IF(AP48="","",VLOOKUP(AP48,'シフト記号表（勤務時間帯）'!$D$6:$Z$47,23,FALSE))</f>
        <v/>
      </c>
      <c r="AQ50" s="157" t="str">
        <f>IF(AQ48="","",VLOOKUP(AQ48,'シフト記号表（勤務時間帯）'!$D$6:$Z$47,23,FALSE))</f>
        <v/>
      </c>
      <c r="AR50" s="157" t="str">
        <f>IF(AR48="","",VLOOKUP(AR48,'シフト記号表（勤務時間帯）'!$D$6:$Z$47,23,FALSE))</f>
        <v/>
      </c>
      <c r="AS50" s="157" t="str">
        <f>IF(AS48="","",VLOOKUP(AS48,'シフト記号表（勤務時間帯）'!$D$6:$Z$47,23,FALSE))</f>
        <v/>
      </c>
      <c r="AT50" s="157" t="str">
        <f>IF(AT48="","",VLOOKUP(AT48,'シフト記号表（勤務時間帯）'!$D$6:$Z$47,23,FALSE))</f>
        <v/>
      </c>
      <c r="AU50" s="157" t="str">
        <f>IF(AU48="","",VLOOKUP(AU48,'シフト記号表（勤務時間帯）'!$D$6:$Z$47,23,FALSE))</f>
        <v/>
      </c>
      <c r="AV50" s="159" t="str">
        <f>IF(AV48="","",VLOOKUP(AV48,'シフト記号表（勤務時間帯）'!$D$6:$Z$47,23,FALSE))</f>
        <v/>
      </c>
      <c r="AW50" s="158" t="str">
        <f>IF(AW48="","",VLOOKUP(AW48,'シフト記号表（勤務時間帯）'!$D$6:$Z$47,23,FALSE))</f>
        <v/>
      </c>
      <c r="AX50" s="157" t="str">
        <f>IF(AX48="","",VLOOKUP(AX48,'シフト記号表（勤務時間帯）'!$D$6:$Z$47,23,FALSE))</f>
        <v/>
      </c>
      <c r="AY50" s="157" t="str">
        <f>IF(AY48="","",VLOOKUP(AY48,'シフト記号表（勤務時間帯）'!$D$6:$Z$47,23,FALSE))</f>
        <v/>
      </c>
      <c r="AZ50" s="819">
        <f>IF($BC$3="４週",SUM(U50:AV50),IF($BC$3="暦月",SUM(U50:AY50),""))</f>
        <v>0</v>
      </c>
      <c r="BA50" s="820"/>
      <c r="BB50" s="821">
        <f>IF($BC$3="４週",AZ50/4,IF($BC$3="暦月",(AZ50/($BC$8/7)),""))</f>
        <v>0</v>
      </c>
      <c r="BC50" s="820"/>
      <c r="BD50" s="813"/>
      <c r="BE50" s="814"/>
      <c r="BF50" s="814"/>
      <c r="BG50" s="814"/>
      <c r="BH50" s="815"/>
    </row>
    <row r="51" spans="2:60" ht="20.25" customHeight="1">
      <c r="B51" s="183"/>
      <c r="C51" s="824"/>
      <c r="D51" s="825"/>
      <c r="E51" s="826"/>
      <c r="F51" s="175"/>
      <c r="G51" s="174"/>
      <c r="H51" s="833"/>
      <c r="I51" s="836"/>
      <c r="J51" s="837"/>
      <c r="K51" s="837"/>
      <c r="L51" s="838"/>
      <c r="M51" s="845"/>
      <c r="N51" s="846"/>
      <c r="O51" s="847"/>
      <c r="P51" s="194" t="s">
        <v>274</v>
      </c>
      <c r="Q51" s="193"/>
      <c r="R51" s="193"/>
      <c r="S51" s="192"/>
      <c r="T51" s="191"/>
      <c r="U51" s="177"/>
      <c r="V51" s="176"/>
      <c r="W51" s="176"/>
      <c r="X51" s="176"/>
      <c r="Y51" s="176"/>
      <c r="Z51" s="176"/>
      <c r="AA51" s="178"/>
      <c r="AB51" s="177"/>
      <c r="AC51" s="176"/>
      <c r="AD51" s="176"/>
      <c r="AE51" s="176"/>
      <c r="AF51" s="176"/>
      <c r="AG51" s="176"/>
      <c r="AH51" s="178"/>
      <c r="AI51" s="177"/>
      <c r="AJ51" s="176"/>
      <c r="AK51" s="176"/>
      <c r="AL51" s="176"/>
      <c r="AM51" s="176"/>
      <c r="AN51" s="176"/>
      <c r="AO51" s="178"/>
      <c r="AP51" s="177"/>
      <c r="AQ51" s="176"/>
      <c r="AR51" s="176"/>
      <c r="AS51" s="176"/>
      <c r="AT51" s="176"/>
      <c r="AU51" s="176"/>
      <c r="AV51" s="178"/>
      <c r="AW51" s="177"/>
      <c r="AX51" s="176"/>
      <c r="AY51" s="176"/>
      <c r="AZ51" s="854"/>
      <c r="BA51" s="823"/>
      <c r="BB51" s="822"/>
      <c r="BC51" s="823"/>
      <c r="BD51" s="807"/>
      <c r="BE51" s="808"/>
      <c r="BF51" s="808"/>
      <c r="BG51" s="808"/>
      <c r="BH51" s="809"/>
    </row>
    <row r="52" spans="2:60" ht="20.25" customHeight="1">
      <c r="B52" s="166">
        <f>B49+1</f>
        <v>11</v>
      </c>
      <c r="C52" s="827"/>
      <c r="D52" s="828"/>
      <c r="E52" s="829"/>
      <c r="F52" s="175">
        <f>C51</f>
        <v>0</v>
      </c>
      <c r="G52" s="174"/>
      <c r="H52" s="834"/>
      <c r="I52" s="839"/>
      <c r="J52" s="840"/>
      <c r="K52" s="840"/>
      <c r="L52" s="841"/>
      <c r="M52" s="848"/>
      <c r="N52" s="849"/>
      <c r="O52" s="850"/>
      <c r="P52" s="173" t="s">
        <v>273</v>
      </c>
      <c r="Q52" s="172"/>
      <c r="R52" s="172"/>
      <c r="S52" s="171"/>
      <c r="T52" s="170"/>
      <c r="U52" s="168" t="str">
        <f>IF(U51="","",VLOOKUP(U51,'シフト記号表（勤務時間帯）'!$D$6:$X$47,21,FALSE))</f>
        <v/>
      </c>
      <c r="V52" s="167" t="str">
        <f>IF(V51="","",VLOOKUP(V51,'シフト記号表（勤務時間帯）'!$D$6:$X$47,21,FALSE))</f>
        <v/>
      </c>
      <c r="W52" s="167" t="str">
        <f>IF(W51="","",VLOOKUP(W51,'シフト記号表（勤務時間帯）'!$D$6:$X$47,21,FALSE))</f>
        <v/>
      </c>
      <c r="X52" s="167" t="str">
        <f>IF(X51="","",VLOOKUP(X51,'シフト記号表（勤務時間帯）'!$D$6:$X$47,21,FALSE))</f>
        <v/>
      </c>
      <c r="Y52" s="167" t="str">
        <f>IF(Y51="","",VLOOKUP(Y51,'シフト記号表（勤務時間帯）'!$D$6:$X$47,21,FALSE))</f>
        <v/>
      </c>
      <c r="Z52" s="167" t="str">
        <f>IF(Z51="","",VLOOKUP(Z51,'シフト記号表（勤務時間帯）'!$D$6:$X$47,21,FALSE))</f>
        <v/>
      </c>
      <c r="AA52" s="169" t="str">
        <f>IF(AA51="","",VLOOKUP(AA51,'シフト記号表（勤務時間帯）'!$D$6:$X$47,21,FALSE))</f>
        <v/>
      </c>
      <c r="AB52" s="168" t="str">
        <f>IF(AB51="","",VLOOKUP(AB51,'シフト記号表（勤務時間帯）'!$D$6:$X$47,21,FALSE))</f>
        <v/>
      </c>
      <c r="AC52" s="167" t="str">
        <f>IF(AC51="","",VLOOKUP(AC51,'シフト記号表（勤務時間帯）'!$D$6:$X$47,21,FALSE))</f>
        <v/>
      </c>
      <c r="AD52" s="167" t="str">
        <f>IF(AD51="","",VLOOKUP(AD51,'シフト記号表（勤務時間帯）'!$D$6:$X$47,21,FALSE))</f>
        <v/>
      </c>
      <c r="AE52" s="167" t="str">
        <f>IF(AE51="","",VLOOKUP(AE51,'シフト記号表（勤務時間帯）'!$D$6:$X$47,21,FALSE))</f>
        <v/>
      </c>
      <c r="AF52" s="167" t="str">
        <f>IF(AF51="","",VLOOKUP(AF51,'シフト記号表（勤務時間帯）'!$D$6:$X$47,21,FALSE))</f>
        <v/>
      </c>
      <c r="AG52" s="167" t="str">
        <f>IF(AG51="","",VLOOKUP(AG51,'シフト記号表（勤務時間帯）'!$D$6:$X$47,21,FALSE))</f>
        <v/>
      </c>
      <c r="AH52" s="169" t="str">
        <f>IF(AH51="","",VLOOKUP(AH51,'シフト記号表（勤務時間帯）'!$D$6:$X$47,21,FALSE))</f>
        <v/>
      </c>
      <c r="AI52" s="168" t="str">
        <f>IF(AI51="","",VLOOKUP(AI51,'シフト記号表（勤務時間帯）'!$D$6:$X$47,21,FALSE))</f>
        <v/>
      </c>
      <c r="AJ52" s="167" t="str">
        <f>IF(AJ51="","",VLOOKUP(AJ51,'シフト記号表（勤務時間帯）'!$D$6:$X$47,21,FALSE))</f>
        <v/>
      </c>
      <c r="AK52" s="167" t="str">
        <f>IF(AK51="","",VLOOKUP(AK51,'シフト記号表（勤務時間帯）'!$D$6:$X$47,21,FALSE))</f>
        <v/>
      </c>
      <c r="AL52" s="167" t="str">
        <f>IF(AL51="","",VLOOKUP(AL51,'シフト記号表（勤務時間帯）'!$D$6:$X$47,21,FALSE))</f>
        <v/>
      </c>
      <c r="AM52" s="167" t="str">
        <f>IF(AM51="","",VLOOKUP(AM51,'シフト記号表（勤務時間帯）'!$D$6:$X$47,21,FALSE))</f>
        <v/>
      </c>
      <c r="AN52" s="167" t="str">
        <f>IF(AN51="","",VLOOKUP(AN51,'シフト記号表（勤務時間帯）'!$D$6:$X$47,21,FALSE))</f>
        <v/>
      </c>
      <c r="AO52" s="169" t="str">
        <f>IF(AO51="","",VLOOKUP(AO51,'シフト記号表（勤務時間帯）'!$D$6:$X$47,21,FALSE))</f>
        <v/>
      </c>
      <c r="AP52" s="168" t="str">
        <f>IF(AP51="","",VLOOKUP(AP51,'シフト記号表（勤務時間帯）'!$D$6:$X$47,21,FALSE))</f>
        <v/>
      </c>
      <c r="AQ52" s="167" t="str">
        <f>IF(AQ51="","",VLOOKUP(AQ51,'シフト記号表（勤務時間帯）'!$D$6:$X$47,21,FALSE))</f>
        <v/>
      </c>
      <c r="AR52" s="167" t="str">
        <f>IF(AR51="","",VLOOKUP(AR51,'シフト記号表（勤務時間帯）'!$D$6:$X$47,21,FALSE))</f>
        <v/>
      </c>
      <c r="AS52" s="167" t="str">
        <f>IF(AS51="","",VLOOKUP(AS51,'シフト記号表（勤務時間帯）'!$D$6:$X$47,21,FALSE))</f>
        <v/>
      </c>
      <c r="AT52" s="167" t="str">
        <f>IF(AT51="","",VLOOKUP(AT51,'シフト記号表（勤務時間帯）'!$D$6:$X$47,21,FALSE))</f>
        <v/>
      </c>
      <c r="AU52" s="167" t="str">
        <f>IF(AU51="","",VLOOKUP(AU51,'シフト記号表（勤務時間帯）'!$D$6:$X$47,21,FALSE))</f>
        <v/>
      </c>
      <c r="AV52" s="169" t="str">
        <f>IF(AV51="","",VLOOKUP(AV51,'シフト記号表（勤務時間帯）'!$D$6:$X$47,21,FALSE))</f>
        <v/>
      </c>
      <c r="AW52" s="168" t="str">
        <f>IF(AW51="","",VLOOKUP(AW51,'シフト記号表（勤務時間帯）'!$D$6:$X$47,21,FALSE))</f>
        <v/>
      </c>
      <c r="AX52" s="167" t="str">
        <f>IF(AX51="","",VLOOKUP(AX51,'シフト記号表（勤務時間帯）'!$D$6:$X$47,21,FALSE))</f>
        <v/>
      </c>
      <c r="AY52" s="167" t="str">
        <f>IF(AY51="","",VLOOKUP(AY51,'シフト記号表（勤務時間帯）'!$D$6:$X$47,21,FALSE))</f>
        <v/>
      </c>
      <c r="AZ52" s="816">
        <f>IF($BC$3="４週",SUM(U52:AV52),IF($BC$3="暦月",SUM(U52:AY52),""))</f>
        <v>0</v>
      </c>
      <c r="BA52" s="817"/>
      <c r="BB52" s="818">
        <f>IF($BC$3="４週",AZ52/4,IF($BC$3="暦月",(AZ52/($BC$8/7)),""))</f>
        <v>0</v>
      </c>
      <c r="BC52" s="817"/>
      <c r="BD52" s="810"/>
      <c r="BE52" s="811"/>
      <c r="BF52" s="811"/>
      <c r="BG52" s="811"/>
      <c r="BH52" s="812"/>
    </row>
    <row r="53" spans="2:60" ht="20.25" customHeight="1">
      <c r="B53" s="190"/>
      <c r="C53" s="855"/>
      <c r="D53" s="856"/>
      <c r="E53" s="857"/>
      <c r="F53" s="189"/>
      <c r="G53" s="188">
        <f>C51</f>
        <v>0</v>
      </c>
      <c r="H53" s="858"/>
      <c r="I53" s="859"/>
      <c r="J53" s="860"/>
      <c r="K53" s="860"/>
      <c r="L53" s="861"/>
      <c r="M53" s="862"/>
      <c r="N53" s="863"/>
      <c r="O53" s="864"/>
      <c r="P53" s="187" t="s">
        <v>272</v>
      </c>
      <c r="Q53" s="186"/>
      <c r="R53" s="186"/>
      <c r="S53" s="185"/>
      <c r="T53" s="184"/>
      <c r="U53" s="158" t="str">
        <f>IF(U51="","",VLOOKUP(U51,'シフト記号表（勤務時間帯）'!$D$6:$Z$47,23,FALSE))</f>
        <v/>
      </c>
      <c r="V53" s="157" t="str">
        <f>IF(V51="","",VLOOKUP(V51,'シフト記号表（勤務時間帯）'!$D$6:$Z$47,23,FALSE))</f>
        <v/>
      </c>
      <c r="W53" s="157" t="str">
        <f>IF(W51="","",VLOOKUP(W51,'シフト記号表（勤務時間帯）'!$D$6:$Z$47,23,FALSE))</f>
        <v/>
      </c>
      <c r="X53" s="157" t="str">
        <f>IF(X51="","",VLOOKUP(X51,'シフト記号表（勤務時間帯）'!$D$6:$Z$47,23,FALSE))</f>
        <v/>
      </c>
      <c r="Y53" s="157" t="str">
        <f>IF(Y51="","",VLOOKUP(Y51,'シフト記号表（勤務時間帯）'!$D$6:$Z$47,23,FALSE))</f>
        <v/>
      </c>
      <c r="Z53" s="157" t="str">
        <f>IF(Z51="","",VLOOKUP(Z51,'シフト記号表（勤務時間帯）'!$D$6:$Z$47,23,FALSE))</f>
        <v/>
      </c>
      <c r="AA53" s="159" t="str">
        <f>IF(AA51="","",VLOOKUP(AA51,'シフト記号表（勤務時間帯）'!$D$6:$Z$47,23,FALSE))</f>
        <v/>
      </c>
      <c r="AB53" s="158" t="str">
        <f>IF(AB51="","",VLOOKUP(AB51,'シフト記号表（勤務時間帯）'!$D$6:$Z$47,23,FALSE))</f>
        <v/>
      </c>
      <c r="AC53" s="157" t="str">
        <f>IF(AC51="","",VLOOKUP(AC51,'シフト記号表（勤務時間帯）'!$D$6:$Z$47,23,FALSE))</f>
        <v/>
      </c>
      <c r="AD53" s="157" t="str">
        <f>IF(AD51="","",VLOOKUP(AD51,'シフト記号表（勤務時間帯）'!$D$6:$Z$47,23,FALSE))</f>
        <v/>
      </c>
      <c r="AE53" s="157" t="str">
        <f>IF(AE51="","",VLOOKUP(AE51,'シフト記号表（勤務時間帯）'!$D$6:$Z$47,23,FALSE))</f>
        <v/>
      </c>
      <c r="AF53" s="157" t="str">
        <f>IF(AF51="","",VLOOKUP(AF51,'シフト記号表（勤務時間帯）'!$D$6:$Z$47,23,FALSE))</f>
        <v/>
      </c>
      <c r="AG53" s="157" t="str">
        <f>IF(AG51="","",VLOOKUP(AG51,'シフト記号表（勤務時間帯）'!$D$6:$Z$47,23,FALSE))</f>
        <v/>
      </c>
      <c r="AH53" s="159" t="str">
        <f>IF(AH51="","",VLOOKUP(AH51,'シフト記号表（勤務時間帯）'!$D$6:$Z$47,23,FALSE))</f>
        <v/>
      </c>
      <c r="AI53" s="158" t="str">
        <f>IF(AI51="","",VLOOKUP(AI51,'シフト記号表（勤務時間帯）'!$D$6:$Z$47,23,FALSE))</f>
        <v/>
      </c>
      <c r="AJ53" s="157" t="str">
        <f>IF(AJ51="","",VLOOKUP(AJ51,'シフト記号表（勤務時間帯）'!$D$6:$Z$47,23,FALSE))</f>
        <v/>
      </c>
      <c r="AK53" s="157" t="str">
        <f>IF(AK51="","",VLOOKUP(AK51,'シフト記号表（勤務時間帯）'!$D$6:$Z$47,23,FALSE))</f>
        <v/>
      </c>
      <c r="AL53" s="157" t="str">
        <f>IF(AL51="","",VLOOKUP(AL51,'シフト記号表（勤務時間帯）'!$D$6:$Z$47,23,FALSE))</f>
        <v/>
      </c>
      <c r="AM53" s="157" t="str">
        <f>IF(AM51="","",VLOOKUP(AM51,'シフト記号表（勤務時間帯）'!$D$6:$Z$47,23,FALSE))</f>
        <v/>
      </c>
      <c r="AN53" s="157" t="str">
        <f>IF(AN51="","",VLOOKUP(AN51,'シフト記号表（勤務時間帯）'!$D$6:$Z$47,23,FALSE))</f>
        <v/>
      </c>
      <c r="AO53" s="159" t="str">
        <f>IF(AO51="","",VLOOKUP(AO51,'シフト記号表（勤務時間帯）'!$D$6:$Z$47,23,FALSE))</f>
        <v/>
      </c>
      <c r="AP53" s="158" t="str">
        <f>IF(AP51="","",VLOOKUP(AP51,'シフト記号表（勤務時間帯）'!$D$6:$Z$47,23,FALSE))</f>
        <v/>
      </c>
      <c r="AQ53" s="157" t="str">
        <f>IF(AQ51="","",VLOOKUP(AQ51,'シフト記号表（勤務時間帯）'!$D$6:$Z$47,23,FALSE))</f>
        <v/>
      </c>
      <c r="AR53" s="157" t="str">
        <f>IF(AR51="","",VLOOKUP(AR51,'シフト記号表（勤務時間帯）'!$D$6:$Z$47,23,FALSE))</f>
        <v/>
      </c>
      <c r="AS53" s="157" t="str">
        <f>IF(AS51="","",VLOOKUP(AS51,'シフト記号表（勤務時間帯）'!$D$6:$Z$47,23,FALSE))</f>
        <v/>
      </c>
      <c r="AT53" s="157" t="str">
        <f>IF(AT51="","",VLOOKUP(AT51,'シフト記号表（勤務時間帯）'!$D$6:$Z$47,23,FALSE))</f>
        <v/>
      </c>
      <c r="AU53" s="157" t="str">
        <f>IF(AU51="","",VLOOKUP(AU51,'シフト記号表（勤務時間帯）'!$D$6:$Z$47,23,FALSE))</f>
        <v/>
      </c>
      <c r="AV53" s="159" t="str">
        <f>IF(AV51="","",VLOOKUP(AV51,'シフト記号表（勤務時間帯）'!$D$6:$Z$47,23,FALSE))</f>
        <v/>
      </c>
      <c r="AW53" s="158" t="str">
        <f>IF(AW51="","",VLOOKUP(AW51,'シフト記号表（勤務時間帯）'!$D$6:$Z$47,23,FALSE))</f>
        <v/>
      </c>
      <c r="AX53" s="157" t="str">
        <f>IF(AX51="","",VLOOKUP(AX51,'シフト記号表（勤務時間帯）'!$D$6:$Z$47,23,FALSE))</f>
        <v/>
      </c>
      <c r="AY53" s="157" t="str">
        <f>IF(AY51="","",VLOOKUP(AY51,'シフト記号表（勤務時間帯）'!$D$6:$Z$47,23,FALSE))</f>
        <v/>
      </c>
      <c r="AZ53" s="819">
        <f>IF($BC$3="４週",SUM(U53:AV53),IF($BC$3="暦月",SUM(U53:AY53),""))</f>
        <v>0</v>
      </c>
      <c r="BA53" s="820"/>
      <c r="BB53" s="821">
        <f>IF($BC$3="４週",AZ53/4,IF($BC$3="暦月",(AZ53/($BC$8/7)),""))</f>
        <v>0</v>
      </c>
      <c r="BC53" s="820"/>
      <c r="BD53" s="813"/>
      <c r="BE53" s="814"/>
      <c r="BF53" s="814"/>
      <c r="BG53" s="814"/>
      <c r="BH53" s="815"/>
    </row>
    <row r="54" spans="2:60" ht="20.25" customHeight="1">
      <c r="B54" s="183"/>
      <c r="C54" s="824"/>
      <c r="D54" s="825"/>
      <c r="E54" s="826"/>
      <c r="F54" s="175"/>
      <c r="G54" s="174"/>
      <c r="H54" s="833"/>
      <c r="I54" s="836"/>
      <c r="J54" s="837"/>
      <c r="K54" s="837"/>
      <c r="L54" s="838"/>
      <c r="M54" s="845"/>
      <c r="N54" s="846"/>
      <c r="O54" s="847"/>
      <c r="P54" s="194" t="s">
        <v>274</v>
      </c>
      <c r="Q54" s="193"/>
      <c r="R54" s="193"/>
      <c r="S54" s="192"/>
      <c r="T54" s="191"/>
      <c r="U54" s="177"/>
      <c r="V54" s="176"/>
      <c r="W54" s="176"/>
      <c r="X54" s="176"/>
      <c r="Y54" s="176"/>
      <c r="Z54" s="176"/>
      <c r="AA54" s="178"/>
      <c r="AB54" s="177"/>
      <c r="AC54" s="176"/>
      <c r="AD54" s="176"/>
      <c r="AE54" s="176"/>
      <c r="AF54" s="176"/>
      <c r="AG54" s="176"/>
      <c r="AH54" s="178"/>
      <c r="AI54" s="177"/>
      <c r="AJ54" s="176"/>
      <c r="AK54" s="176"/>
      <c r="AL54" s="176"/>
      <c r="AM54" s="176"/>
      <c r="AN54" s="176"/>
      <c r="AO54" s="178"/>
      <c r="AP54" s="177"/>
      <c r="AQ54" s="176"/>
      <c r="AR54" s="176"/>
      <c r="AS54" s="176"/>
      <c r="AT54" s="176"/>
      <c r="AU54" s="176"/>
      <c r="AV54" s="178"/>
      <c r="AW54" s="177"/>
      <c r="AX54" s="176"/>
      <c r="AY54" s="176"/>
      <c r="AZ54" s="854"/>
      <c r="BA54" s="823"/>
      <c r="BB54" s="822"/>
      <c r="BC54" s="823"/>
      <c r="BD54" s="807"/>
      <c r="BE54" s="808"/>
      <c r="BF54" s="808"/>
      <c r="BG54" s="808"/>
      <c r="BH54" s="809"/>
    </row>
    <row r="55" spans="2:60" ht="20.25" customHeight="1">
      <c r="B55" s="166">
        <f>B52+1</f>
        <v>12</v>
      </c>
      <c r="C55" s="827"/>
      <c r="D55" s="828"/>
      <c r="E55" s="829"/>
      <c r="F55" s="175">
        <f>C54</f>
        <v>0</v>
      </c>
      <c r="G55" s="174"/>
      <c r="H55" s="834"/>
      <c r="I55" s="839"/>
      <c r="J55" s="840"/>
      <c r="K55" s="840"/>
      <c r="L55" s="841"/>
      <c r="M55" s="848"/>
      <c r="N55" s="849"/>
      <c r="O55" s="850"/>
      <c r="P55" s="173" t="s">
        <v>273</v>
      </c>
      <c r="Q55" s="172"/>
      <c r="R55" s="172"/>
      <c r="S55" s="171"/>
      <c r="T55" s="170"/>
      <c r="U55" s="168" t="str">
        <f>IF(U54="","",VLOOKUP(U54,'シフト記号表（勤務時間帯）'!$D$6:$X$47,21,FALSE))</f>
        <v/>
      </c>
      <c r="V55" s="167" t="str">
        <f>IF(V54="","",VLOOKUP(V54,'シフト記号表（勤務時間帯）'!$D$6:$X$47,21,FALSE))</f>
        <v/>
      </c>
      <c r="W55" s="167" t="str">
        <f>IF(W54="","",VLOOKUP(W54,'シフト記号表（勤務時間帯）'!$D$6:$X$47,21,FALSE))</f>
        <v/>
      </c>
      <c r="X55" s="167" t="str">
        <f>IF(X54="","",VLOOKUP(X54,'シフト記号表（勤務時間帯）'!$D$6:$X$47,21,FALSE))</f>
        <v/>
      </c>
      <c r="Y55" s="167" t="str">
        <f>IF(Y54="","",VLOOKUP(Y54,'シフト記号表（勤務時間帯）'!$D$6:$X$47,21,FALSE))</f>
        <v/>
      </c>
      <c r="Z55" s="167" t="str">
        <f>IF(Z54="","",VLOOKUP(Z54,'シフト記号表（勤務時間帯）'!$D$6:$X$47,21,FALSE))</f>
        <v/>
      </c>
      <c r="AA55" s="169" t="str">
        <f>IF(AA54="","",VLOOKUP(AA54,'シフト記号表（勤務時間帯）'!$D$6:$X$47,21,FALSE))</f>
        <v/>
      </c>
      <c r="AB55" s="168" t="str">
        <f>IF(AB54="","",VLOOKUP(AB54,'シフト記号表（勤務時間帯）'!$D$6:$X$47,21,FALSE))</f>
        <v/>
      </c>
      <c r="AC55" s="167" t="str">
        <f>IF(AC54="","",VLOOKUP(AC54,'シフト記号表（勤務時間帯）'!$D$6:$X$47,21,FALSE))</f>
        <v/>
      </c>
      <c r="AD55" s="167" t="str">
        <f>IF(AD54="","",VLOOKUP(AD54,'シフト記号表（勤務時間帯）'!$D$6:$X$47,21,FALSE))</f>
        <v/>
      </c>
      <c r="AE55" s="167" t="str">
        <f>IF(AE54="","",VLOOKUP(AE54,'シフト記号表（勤務時間帯）'!$D$6:$X$47,21,FALSE))</f>
        <v/>
      </c>
      <c r="AF55" s="167" t="str">
        <f>IF(AF54="","",VLOOKUP(AF54,'シフト記号表（勤務時間帯）'!$D$6:$X$47,21,FALSE))</f>
        <v/>
      </c>
      <c r="AG55" s="167" t="str">
        <f>IF(AG54="","",VLOOKUP(AG54,'シフト記号表（勤務時間帯）'!$D$6:$X$47,21,FALSE))</f>
        <v/>
      </c>
      <c r="AH55" s="169" t="str">
        <f>IF(AH54="","",VLOOKUP(AH54,'シフト記号表（勤務時間帯）'!$D$6:$X$47,21,FALSE))</f>
        <v/>
      </c>
      <c r="AI55" s="168" t="str">
        <f>IF(AI54="","",VLOOKUP(AI54,'シフト記号表（勤務時間帯）'!$D$6:$X$47,21,FALSE))</f>
        <v/>
      </c>
      <c r="AJ55" s="167" t="str">
        <f>IF(AJ54="","",VLOOKUP(AJ54,'シフト記号表（勤務時間帯）'!$D$6:$X$47,21,FALSE))</f>
        <v/>
      </c>
      <c r="AK55" s="167" t="str">
        <f>IF(AK54="","",VLOOKUP(AK54,'シフト記号表（勤務時間帯）'!$D$6:$X$47,21,FALSE))</f>
        <v/>
      </c>
      <c r="AL55" s="167" t="str">
        <f>IF(AL54="","",VLOOKUP(AL54,'シフト記号表（勤務時間帯）'!$D$6:$X$47,21,FALSE))</f>
        <v/>
      </c>
      <c r="AM55" s="167" t="str">
        <f>IF(AM54="","",VLOOKUP(AM54,'シフト記号表（勤務時間帯）'!$D$6:$X$47,21,FALSE))</f>
        <v/>
      </c>
      <c r="AN55" s="167" t="str">
        <f>IF(AN54="","",VLOOKUP(AN54,'シフト記号表（勤務時間帯）'!$D$6:$X$47,21,FALSE))</f>
        <v/>
      </c>
      <c r="AO55" s="169" t="str">
        <f>IF(AO54="","",VLOOKUP(AO54,'シフト記号表（勤務時間帯）'!$D$6:$X$47,21,FALSE))</f>
        <v/>
      </c>
      <c r="AP55" s="168" t="str">
        <f>IF(AP54="","",VLOOKUP(AP54,'シフト記号表（勤務時間帯）'!$D$6:$X$47,21,FALSE))</f>
        <v/>
      </c>
      <c r="AQ55" s="167" t="str">
        <f>IF(AQ54="","",VLOOKUP(AQ54,'シフト記号表（勤務時間帯）'!$D$6:$X$47,21,FALSE))</f>
        <v/>
      </c>
      <c r="AR55" s="167" t="str">
        <f>IF(AR54="","",VLOOKUP(AR54,'シフト記号表（勤務時間帯）'!$D$6:$X$47,21,FALSE))</f>
        <v/>
      </c>
      <c r="AS55" s="167" t="str">
        <f>IF(AS54="","",VLOOKUP(AS54,'シフト記号表（勤務時間帯）'!$D$6:$X$47,21,FALSE))</f>
        <v/>
      </c>
      <c r="AT55" s="167" t="str">
        <f>IF(AT54="","",VLOOKUP(AT54,'シフト記号表（勤務時間帯）'!$D$6:$X$47,21,FALSE))</f>
        <v/>
      </c>
      <c r="AU55" s="167" t="str">
        <f>IF(AU54="","",VLOOKUP(AU54,'シフト記号表（勤務時間帯）'!$D$6:$X$47,21,FALSE))</f>
        <v/>
      </c>
      <c r="AV55" s="169" t="str">
        <f>IF(AV54="","",VLOOKUP(AV54,'シフト記号表（勤務時間帯）'!$D$6:$X$47,21,FALSE))</f>
        <v/>
      </c>
      <c r="AW55" s="168" t="str">
        <f>IF(AW54="","",VLOOKUP(AW54,'シフト記号表（勤務時間帯）'!$D$6:$X$47,21,FALSE))</f>
        <v/>
      </c>
      <c r="AX55" s="167" t="str">
        <f>IF(AX54="","",VLOOKUP(AX54,'シフト記号表（勤務時間帯）'!$D$6:$X$47,21,FALSE))</f>
        <v/>
      </c>
      <c r="AY55" s="167" t="str">
        <f>IF(AY54="","",VLOOKUP(AY54,'シフト記号表（勤務時間帯）'!$D$6:$X$47,21,FALSE))</f>
        <v/>
      </c>
      <c r="AZ55" s="816">
        <f>IF($BC$3="４週",SUM(U55:AV55),IF($BC$3="暦月",SUM(U55:AY55),""))</f>
        <v>0</v>
      </c>
      <c r="BA55" s="817"/>
      <c r="BB55" s="818">
        <f>IF($BC$3="４週",AZ55/4,IF($BC$3="暦月",(AZ55/($BC$8/7)),""))</f>
        <v>0</v>
      </c>
      <c r="BC55" s="817"/>
      <c r="BD55" s="810"/>
      <c r="BE55" s="811"/>
      <c r="BF55" s="811"/>
      <c r="BG55" s="811"/>
      <c r="BH55" s="812"/>
    </row>
    <row r="56" spans="2:60" ht="20.25" customHeight="1">
      <c r="B56" s="190"/>
      <c r="C56" s="855"/>
      <c r="D56" s="856"/>
      <c r="E56" s="857"/>
      <c r="F56" s="189"/>
      <c r="G56" s="188">
        <f>C54</f>
        <v>0</v>
      </c>
      <c r="H56" s="858"/>
      <c r="I56" s="859"/>
      <c r="J56" s="860"/>
      <c r="K56" s="860"/>
      <c r="L56" s="861"/>
      <c r="M56" s="862"/>
      <c r="N56" s="863"/>
      <c r="O56" s="864"/>
      <c r="P56" s="187" t="s">
        <v>272</v>
      </c>
      <c r="Q56" s="186"/>
      <c r="R56" s="186"/>
      <c r="S56" s="185"/>
      <c r="T56" s="184"/>
      <c r="U56" s="158" t="str">
        <f>IF(U54="","",VLOOKUP(U54,'シフト記号表（勤務時間帯）'!$D$6:$Z$47,23,FALSE))</f>
        <v/>
      </c>
      <c r="V56" s="157" t="str">
        <f>IF(V54="","",VLOOKUP(V54,'シフト記号表（勤務時間帯）'!$D$6:$Z$47,23,FALSE))</f>
        <v/>
      </c>
      <c r="W56" s="157" t="str">
        <f>IF(W54="","",VLOOKUP(W54,'シフト記号表（勤務時間帯）'!$D$6:$Z$47,23,FALSE))</f>
        <v/>
      </c>
      <c r="X56" s="157" t="str">
        <f>IF(X54="","",VLOOKUP(X54,'シフト記号表（勤務時間帯）'!$D$6:$Z$47,23,FALSE))</f>
        <v/>
      </c>
      <c r="Y56" s="157" t="str">
        <f>IF(Y54="","",VLOOKUP(Y54,'シフト記号表（勤務時間帯）'!$D$6:$Z$47,23,FALSE))</f>
        <v/>
      </c>
      <c r="Z56" s="157" t="str">
        <f>IF(Z54="","",VLOOKUP(Z54,'シフト記号表（勤務時間帯）'!$D$6:$Z$47,23,FALSE))</f>
        <v/>
      </c>
      <c r="AA56" s="159" t="str">
        <f>IF(AA54="","",VLOOKUP(AA54,'シフト記号表（勤務時間帯）'!$D$6:$Z$47,23,FALSE))</f>
        <v/>
      </c>
      <c r="AB56" s="158" t="str">
        <f>IF(AB54="","",VLOOKUP(AB54,'シフト記号表（勤務時間帯）'!$D$6:$Z$47,23,FALSE))</f>
        <v/>
      </c>
      <c r="AC56" s="157" t="str">
        <f>IF(AC54="","",VLOOKUP(AC54,'シフト記号表（勤務時間帯）'!$D$6:$Z$47,23,FALSE))</f>
        <v/>
      </c>
      <c r="AD56" s="157" t="str">
        <f>IF(AD54="","",VLOOKUP(AD54,'シフト記号表（勤務時間帯）'!$D$6:$Z$47,23,FALSE))</f>
        <v/>
      </c>
      <c r="AE56" s="157" t="str">
        <f>IF(AE54="","",VLOOKUP(AE54,'シフト記号表（勤務時間帯）'!$D$6:$Z$47,23,FALSE))</f>
        <v/>
      </c>
      <c r="AF56" s="157" t="str">
        <f>IF(AF54="","",VLOOKUP(AF54,'シフト記号表（勤務時間帯）'!$D$6:$Z$47,23,FALSE))</f>
        <v/>
      </c>
      <c r="AG56" s="157" t="str">
        <f>IF(AG54="","",VLOOKUP(AG54,'シフト記号表（勤務時間帯）'!$D$6:$Z$47,23,FALSE))</f>
        <v/>
      </c>
      <c r="AH56" s="159" t="str">
        <f>IF(AH54="","",VLOOKUP(AH54,'シフト記号表（勤務時間帯）'!$D$6:$Z$47,23,FALSE))</f>
        <v/>
      </c>
      <c r="AI56" s="158" t="str">
        <f>IF(AI54="","",VLOOKUP(AI54,'シフト記号表（勤務時間帯）'!$D$6:$Z$47,23,FALSE))</f>
        <v/>
      </c>
      <c r="AJ56" s="157" t="str">
        <f>IF(AJ54="","",VLOOKUP(AJ54,'シフト記号表（勤務時間帯）'!$D$6:$Z$47,23,FALSE))</f>
        <v/>
      </c>
      <c r="AK56" s="157" t="str">
        <f>IF(AK54="","",VLOOKUP(AK54,'シフト記号表（勤務時間帯）'!$D$6:$Z$47,23,FALSE))</f>
        <v/>
      </c>
      <c r="AL56" s="157" t="str">
        <f>IF(AL54="","",VLOOKUP(AL54,'シフト記号表（勤務時間帯）'!$D$6:$Z$47,23,FALSE))</f>
        <v/>
      </c>
      <c r="AM56" s="157" t="str">
        <f>IF(AM54="","",VLOOKUP(AM54,'シフト記号表（勤務時間帯）'!$D$6:$Z$47,23,FALSE))</f>
        <v/>
      </c>
      <c r="AN56" s="157" t="str">
        <f>IF(AN54="","",VLOOKUP(AN54,'シフト記号表（勤務時間帯）'!$D$6:$Z$47,23,FALSE))</f>
        <v/>
      </c>
      <c r="AO56" s="159" t="str">
        <f>IF(AO54="","",VLOOKUP(AO54,'シフト記号表（勤務時間帯）'!$D$6:$Z$47,23,FALSE))</f>
        <v/>
      </c>
      <c r="AP56" s="158" t="str">
        <f>IF(AP54="","",VLOOKUP(AP54,'シフト記号表（勤務時間帯）'!$D$6:$Z$47,23,FALSE))</f>
        <v/>
      </c>
      <c r="AQ56" s="157" t="str">
        <f>IF(AQ54="","",VLOOKUP(AQ54,'シフト記号表（勤務時間帯）'!$D$6:$Z$47,23,FALSE))</f>
        <v/>
      </c>
      <c r="AR56" s="157" t="str">
        <f>IF(AR54="","",VLOOKUP(AR54,'シフト記号表（勤務時間帯）'!$D$6:$Z$47,23,FALSE))</f>
        <v/>
      </c>
      <c r="AS56" s="157" t="str">
        <f>IF(AS54="","",VLOOKUP(AS54,'シフト記号表（勤務時間帯）'!$D$6:$Z$47,23,FALSE))</f>
        <v/>
      </c>
      <c r="AT56" s="157" t="str">
        <f>IF(AT54="","",VLOOKUP(AT54,'シフト記号表（勤務時間帯）'!$D$6:$Z$47,23,FALSE))</f>
        <v/>
      </c>
      <c r="AU56" s="157" t="str">
        <f>IF(AU54="","",VLOOKUP(AU54,'シフト記号表（勤務時間帯）'!$D$6:$Z$47,23,FALSE))</f>
        <v/>
      </c>
      <c r="AV56" s="159" t="str">
        <f>IF(AV54="","",VLOOKUP(AV54,'シフト記号表（勤務時間帯）'!$D$6:$Z$47,23,FALSE))</f>
        <v/>
      </c>
      <c r="AW56" s="158" t="str">
        <f>IF(AW54="","",VLOOKUP(AW54,'シフト記号表（勤務時間帯）'!$D$6:$Z$47,23,FALSE))</f>
        <v/>
      </c>
      <c r="AX56" s="157" t="str">
        <f>IF(AX54="","",VLOOKUP(AX54,'シフト記号表（勤務時間帯）'!$D$6:$Z$47,23,FALSE))</f>
        <v/>
      </c>
      <c r="AY56" s="157" t="str">
        <f>IF(AY54="","",VLOOKUP(AY54,'シフト記号表（勤務時間帯）'!$D$6:$Z$47,23,FALSE))</f>
        <v/>
      </c>
      <c r="AZ56" s="819">
        <f>IF($BC$3="４週",SUM(U56:AV56),IF($BC$3="暦月",SUM(U56:AY56),""))</f>
        <v>0</v>
      </c>
      <c r="BA56" s="820"/>
      <c r="BB56" s="821">
        <f>IF($BC$3="４週",AZ56/4,IF($BC$3="暦月",(AZ56/($BC$8/7)),""))</f>
        <v>0</v>
      </c>
      <c r="BC56" s="820"/>
      <c r="BD56" s="813"/>
      <c r="BE56" s="814"/>
      <c r="BF56" s="814"/>
      <c r="BG56" s="814"/>
      <c r="BH56" s="815"/>
    </row>
    <row r="57" spans="2:60" ht="20.25" customHeight="1">
      <c r="B57" s="183"/>
      <c r="C57" s="824"/>
      <c r="D57" s="825"/>
      <c r="E57" s="826"/>
      <c r="F57" s="175"/>
      <c r="G57" s="174"/>
      <c r="H57" s="833"/>
      <c r="I57" s="836"/>
      <c r="J57" s="837"/>
      <c r="K57" s="837"/>
      <c r="L57" s="838"/>
      <c r="M57" s="845"/>
      <c r="N57" s="846"/>
      <c r="O57" s="847"/>
      <c r="P57" s="194" t="s">
        <v>274</v>
      </c>
      <c r="Q57" s="193"/>
      <c r="R57" s="193"/>
      <c r="S57" s="192"/>
      <c r="T57" s="191"/>
      <c r="U57" s="177"/>
      <c r="V57" s="176"/>
      <c r="W57" s="176"/>
      <c r="X57" s="176"/>
      <c r="Y57" s="176"/>
      <c r="Z57" s="176"/>
      <c r="AA57" s="178"/>
      <c r="AB57" s="177"/>
      <c r="AC57" s="176"/>
      <c r="AD57" s="176"/>
      <c r="AE57" s="176"/>
      <c r="AF57" s="176"/>
      <c r="AG57" s="176"/>
      <c r="AH57" s="178"/>
      <c r="AI57" s="177"/>
      <c r="AJ57" s="176"/>
      <c r="AK57" s="176"/>
      <c r="AL57" s="176"/>
      <c r="AM57" s="176"/>
      <c r="AN57" s="176"/>
      <c r="AO57" s="178"/>
      <c r="AP57" s="177"/>
      <c r="AQ57" s="176"/>
      <c r="AR57" s="176"/>
      <c r="AS57" s="176"/>
      <c r="AT57" s="176"/>
      <c r="AU57" s="176"/>
      <c r="AV57" s="178"/>
      <c r="AW57" s="177"/>
      <c r="AX57" s="176"/>
      <c r="AY57" s="176"/>
      <c r="AZ57" s="854"/>
      <c r="BA57" s="823"/>
      <c r="BB57" s="822"/>
      <c r="BC57" s="823"/>
      <c r="BD57" s="807"/>
      <c r="BE57" s="808"/>
      <c r="BF57" s="808"/>
      <c r="BG57" s="808"/>
      <c r="BH57" s="809"/>
    </row>
    <row r="58" spans="2:60" ht="20.25" customHeight="1">
      <c r="B58" s="166">
        <f>B55+1</f>
        <v>13</v>
      </c>
      <c r="C58" s="827"/>
      <c r="D58" s="828"/>
      <c r="E58" s="829"/>
      <c r="F58" s="175">
        <f>C57</f>
        <v>0</v>
      </c>
      <c r="G58" s="174"/>
      <c r="H58" s="834"/>
      <c r="I58" s="839"/>
      <c r="J58" s="840"/>
      <c r="K58" s="840"/>
      <c r="L58" s="841"/>
      <c r="M58" s="848"/>
      <c r="N58" s="849"/>
      <c r="O58" s="850"/>
      <c r="P58" s="173" t="s">
        <v>273</v>
      </c>
      <c r="Q58" s="172"/>
      <c r="R58" s="172"/>
      <c r="S58" s="171"/>
      <c r="T58" s="170"/>
      <c r="U58" s="168" t="str">
        <f>IF(U57="","",VLOOKUP(U57,'シフト記号表（勤務時間帯）'!$D$6:$X$47,21,FALSE))</f>
        <v/>
      </c>
      <c r="V58" s="167" t="str">
        <f>IF(V57="","",VLOOKUP(V57,'シフト記号表（勤務時間帯）'!$D$6:$X$47,21,FALSE))</f>
        <v/>
      </c>
      <c r="W58" s="167" t="str">
        <f>IF(W57="","",VLOOKUP(W57,'シフト記号表（勤務時間帯）'!$D$6:$X$47,21,FALSE))</f>
        <v/>
      </c>
      <c r="X58" s="167" t="str">
        <f>IF(X57="","",VLOOKUP(X57,'シフト記号表（勤務時間帯）'!$D$6:$X$47,21,FALSE))</f>
        <v/>
      </c>
      <c r="Y58" s="167" t="str">
        <f>IF(Y57="","",VLOOKUP(Y57,'シフト記号表（勤務時間帯）'!$D$6:$X$47,21,FALSE))</f>
        <v/>
      </c>
      <c r="Z58" s="167" t="str">
        <f>IF(Z57="","",VLOOKUP(Z57,'シフト記号表（勤務時間帯）'!$D$6:$X$47,21,FALSE))</f>
        <v/>
      </c>
      <c r="AA58" s="169" t="str">
        <f>IF(AA57="","",VLOOKUP(AA57,'シフト記号表（勤務時間帯）'!$D$6:$X$47,21,FALSE))</f>
        <v/>
      </c>
      <c r="AB58" s="168" t="str">
        <f>IF(AB57="","",VLOOKUP(AB57,'シフト記号表（勤務時間帯）'!$D$6:$X$47,21,FALSE))</f>
        <v/>
      </c>
      <c r="AC58" s="167" t="str">
        <f>IF(AC57="","",VLOOKUP(AC57,'シフト記号表（勤務時間帯）'!$D$6:$X$47,21,FALSE))</f>
        <v/>
      </c>
      <c r="AD58" s="167" t="str">
        <f>IF(AD57="","",VLOOKUP(AD57,'シフト記号表（勤務時間帯）'!$D$6:$X$47,21,FALSE))</f>
        <v/>
      </c>
      <c r="AE58" s="167" t="str">
        <f>IF(AE57="","",VLOOKUP(AE57,'シフト記号表（勤務時間帯）'!$D$6:$X$47,21,FALSE))</f>
        <v/>
      </c>
      <c r="AF58" s="167" t="str">
        <f>IF(AF57="","",VLOOKUP(AF57,'シフト記号表（勤務時間帯）'!$D$6:$X$47,21,FALSE))</f>
        <v/>
      </c>
      <c r="AG58" s="167" t="str">
        <f>IF(AG57="","",VLOOKUP(AG57,'シフト記号表（勤務時間帯）'!$D$6:$X$47,21,FALSE))</f>
        <v/>
      </c>
      <c r="AH58" s="169" t="str">
        <f>IF(AH57="","",VLOOKUP(AH57,'シフト記号表（勤務時間帯）'!$D$6:$X$47,21,FALSE))</f>
        <v/>
      </c>
      <c r="AI58" s="168" t="str">
        <f>IF(AI57="","",VLOOKUP(AI57,'シフト記号表（勤務時間帯）'!$D$6:$X$47,21,FALSE))</f>
        <v/>
      </c>
      <c r="AJ58" s="167" t="str">
        <f>IF(AJ57="","",VLOOKUP(AJ57,'シフト記号表（勤務時間帯）'!$D$6:$X$47,21,FALSE))</f>
        <v/>
      </c>
      <c r="AK58" s="167" t="str">
        <f>IF(AK57="","",VLOOKUP(AK57,'シフト記号表（勤務時間帯）'!$D$6:$X$47,21,FALSE))</f>
        <v/>
      </c>
      <c r="AL58" s="167" t="str">
        <f>IF(AL57="","",VLOOKUP(AL57,'シフト記号表（勤務時間帯）'!$D$6:$X$47,21,FALSE))</f>
        <v/>
      </c>
      <c r="AM58" s="167" t="str">
        <f>IF(AM57="","",VLOOKUP(AM57,'シフト記号表（勤務時間帯）'!$D$6:$X$47,21,FALSE))</f>
        <v/>
      </c>
      <c r="AN58" s="167" t="str">
        <f>IF(AN57="","",VLOOKUP(AN57,'シフト記号表（勤務時間帯）'!$D$6:$X$47,21,FALSE))</f>
        <v/>
      </c>
      <c r="AO58" s="169" t="str">
        <f>IF(AO57="","",VLOOKUP(AO57,'シフト記号表（勤務時間帯）'!$D$6:$X$47,21,FALSE))</f>
        <v/>
      </c>
      <c r="AP58" s="168" t="str">
        <f>IF(AP57="","",VLOOKUP(AP57,'シフト記号表（勤務時間帯）'!$D$6:$X$47,21,FALSE))</f>
        <v/>
      </c>
      <c r="AQ58" s="167" t="str">
        <f>IF(AQ57="","",VLOOKUP(AQ57,'シフト記号表（勤務時間帯）'!$D$6:$X$47,21,FALSE))</f>
        <v/>
      </c>
      <c r="AR58" s="167" t="str">
        <f>IF(AR57="","",VLOOKUP(AR57,'シフト記号表（勤務時間帯）'!$D$6:$X$47,21,FALSE))</f>
        <v/>
      </c>
      <c r="AS58" s="167" t="str">
        <f>IF(AS57="","",VLOOKUP(AS57,'シフト記号表（勤務時間帯）'!$D$6:$X$47,21,FALSE))</f>
        <v/>
      </c>
      <c r="AT58" s="167" t="str">
        <f>IF(AT57="","",VLOOKUP(AT57,'シフト記号表（勤務時間帯）'!$D$6:$X$47,21,FALSE))</f>
        <v/>
      </c>
      <c r="AU58" s="167" t="str">
        <f>IF(AU57="","",VLOOKUP(AU57,'シフト記号表（勤務時間帯）'!$D$6:$X$47,21,FALSE))</f>
        <v/>
      </c>
      <c r="AV58" s="169" t="str">
        <f>IF(AV57="","",VLOOKUP(AV57,'シフト記号表（勤務時間帯）'!$D$6:$X$47,21,FALSE))</f>
        <v/>
      </c>
      <c r="AW58" s="168" t="str">
        <f>IF(AW57="","",VLOOKUP(AW57,'シフト記号表（勤務時間帯）'!$D$6:$X$47,21,FALSE))</f>
        <v/>
      </c>
      <c r="AX58" s="167" t="str">
        <f>IF(AX57="","",VLOOKUP(AX57,'シフト記号表（勤務時間帯）'!$D$6:$X$47,21,FALSE))</f>
        <v/>
      </c>
      <c r="AY58" s="167" t="str">
        <f>IF(AY57="","",VLOOKUP(AY57,'シフト記号表（勤務時間帯）'!$D$6:$X$47,21,FALSE))</f>
        <v/>
      </c>
      <c r="AZ58" s="816">
        <f>IF($BC$3="４週",SUM(U58:AV58),IF($BC$3="暦月",SUM(U58:AY58),""))</f>
        <v>0</v>
      </c>
      <c r="BA58" s="817"/>
      <c r="BB58" s="818">
        <f>IF($BC$3="４週",AZ58/4,IF($BC$3="暦月",(AZ58/($BC$8/7)),""))</f>
        <v>0</v>
      </c>
      <c r="BC58" s="817"/>
      <c r="BD58" s="810"/>
      <c r="BE58" s="811"/>
      <c r="BF58" s="811"/>
      <c r="BG58" s="811"/>
      <c r="BH58" s="812"/>
    </row>
    <row r="59" spans="2:60" ht="20.25" customHeight="1">
      <c r="B59" s="190"/>
      <c r="C59" s="855"/>
      <c r="D59" s="856"/>
      <c r="E59" s="857"/>
      <c r="F59" s="189"/>
      <c r="G59" s="188">
        <f>C57</f>
        <v>0</v>
      </c>
      <c r="H59" s="858"/>
      <c r="I59" s="859"/>
      <c r="J59" s="860"/>
      <c r="K59" s="860"/>
      <c r="L59" s="861"/>
      <c r="M59" s="862"/>
      <c r="N59" s="863"/>
      <c r="O59" s="864"/>
      <c r="P59" s="187" t="s">
        <v>272</v>
      </c>
      <c r="Q59" s="186"/>
      <c r="R59" s="186"/>
      <c r="S59" s="185"/>
      <c r="T59" s="184"/>
      <c r="U59" s="158" t="str">
        <f>IF(U57="","",VLOOKUP(U57,'シフト記号表（勤務時間帯）'!$D$6:$Z$47,23,FALSE))</f>
        <v/>
      </c>
      <c r="V59" s="157" t="str">
        <f>IF(V57="","",VLOOKUP(V57,'シフト記号表（勤務時間帯）'!$D$6:$Z$47,23,FALSE))</f>
        <v/>
      </c>
      <c r="W59" s="157" t="str">
        <f>IF(W57="","",VLOOKUP(W57,'シフト記号表（勤務時間帯）'!$D$6:$Z$47,23,FALSE))</f>
        <v/>
      </c>
      <c r="X59" s="157" t="str">
        <f>IF(X57="","",VLOOKUP(X57,'シフト記号表（勤務時間帯）'!$D$6:$Z$47,23,FALSE))</f>
        <v/>
      </c>
      <c r="Y59" s="157" t="str">
        <f>IF(Y57="","",VLOOKUP(Y57,'シフト記号表（勤務時間帯）'!$D$6:$Z$47,23,FALSE))</f>
        <v/>
      </c>
      <c r="Z59" s="157" t="str">
        <f>IF(Z57="","",VLOOKUP(Z57,'シフト記号表（勤務時間帯）'!$D$6:$Z$47,23,FALSE))</f>
        <v/>
      </c>
      <c r="AA59" s="159" t="str">
        <f>IF(AA57="","",VLOOKUP(AA57,'シフト記号表（勤務時間帯）'!$D$6:$Z$47,23,FALSE))</f>
        <v/>
      </c>
      <c r="AB59" s="158" t="str">
        <f>IF(AB57="","",VLOOKUP(AB57,'シフト記号表（勤務時間帯）'!$D$6:$Z$47,23,FALSE))</f>
        <v/>
      </c>
      <c r="AC59" s="157" t="str">
        <f>IF(AC57="","",VLOOKUP(AC57,'シフト記号表（勤務時間帯）'!$D$6:$Z$47,23,FALSE))</f>
        <v/>
      </c>
      <c r="AD59" s="157" t="str">
        <f>IF(AD57="","",VLOOKUP(AD57,'シフト記号表（勤務時間帯）'!$D$6:$Z$47,23,FALSE))</f>
        <v/>
      </c>
      <c r="AE59" s="157" t="str">
        <f>IF(AE57="","",VLOOKUP(AE57,'シフト記号表（勤務時間帯）'!$D$6:$Z$47,23,FALSE))</f>
        <v/>
      </c>
      <c r="AF59" s="157" t="str">
        <f>IF(AF57="","",VLOOKUP(AF57,'シフト記号表（勤務時間帯）'!$D$6:$Z$47,23,FALSE))</f>
        <v/>
      </c>
      <c r="AG59" s="157" t="str">
        <f>IF(AG57="","",VLOOKUP(AG57,'シフト記号表（勤務時間帯）'!$D$6:$Z$47,23,FALSE))</f>
        <v/>
      </c>
      <c r="AH59" s="159" t="str">
        <f>IF(AH57="","",VLOOKUP(AH57,'シフト記号表（勤務時間帯）'!$D$6:$Z$47,23,FALSE))</f>
        <v/>
      </c>
      <c r="AI59" s="158" t="str">
        <f>IF(AI57="","",VLOOKUP(AI57,'シフト記号表（勤務時間帯）'!$D$6:$Z$47,23,FALSE))</f>
        <v/>
      </c>
      <c r="AJ59" s="157" t="str">
        <f>IF(AJ57="","",VLOOKUP(AJ57,'シフト記号表（勤務時間帯）'!$D$6:$Z$47,23,FALSE))</f>
        <v/>
      </c>
      <c r="AK59" s="157" t="str">
        <f>IF(AK57="","",VLOOKUP(AK57,'シフト記号表（勤務時間帯）'!$D$6:$Z$47,23,FALSE))</f>
        <v/>
      </c>
      <c r="AL59" s="157" t="str">
        <f>IF(AL57="","",VLOOKUP(AL57,'シフト記号表（勤務時間帯）'!$D$6:$Z$47,23,FALSE))</f>
        <v/>
      </c>
      <c r="AM59" s="157" t="str">
        <f>IF(AM57="","",VLOOKUP(AM57,'シフト記号表（勤務時間帯）'!$D$6:$Z$47,23,FALSE))</f>
        <v/>
      </c>
      <c r="AN59" s="157" t="str">
        <f>IF(AN57="","",VLOOKUP(AN57,'シフト記号表（勤務時間帯）'!$D$6:$Z$47,23,FALSE))</f>
        <v/>
      </c>
      <c r="AO59" s="159" t="str">
        <f>IF(AO57="","",VLOOKUP(AO57,'シフト記号表（勤務時間帯）'!$D$6:$Z$47,23,FALSE))</f>
        <v/>
      </c>
      <c r="AP59" s="158" t="str">
        <f>IF(AP57="","",VLOOKUP(AP57,'シフト記号表（勤務時間帯）'!$D$6:$Z$47,23,FALSE))</f>
        <v/>
      </c>
      <c r="AQ59" s="157" t="str">
        <f>IF(AQ57="","",VLOOKUP(AQ57,'シフト記号表（勤務時間帯）'!$D$6:$Z$47,23,FALSE))</f>
        <v/>
      </c>
      <c r="AR59" s="157" t="str">
        <f>IF(AR57="","",VLOOKUP(AR57,'シフト記号表（勤務時間帯）'!$D$6:$Z$47,23,FALSE))</f>
        <v/>
      </c>
      <c r="AS59" s="157" t="str">
        <f>IF(AS57="","",VLOOKUP(AS57,'シフト記号表（勤務時間帯）'!$D$6:$Z$47,23,FALSE))</f>
        <v/>
      </c>
      <c r="AT59" s="157" t="str">
        <f>IF(AT57="","",VLOOKUP(AT57,'シフト記号表（勤務時間帯）'!$D$6:$Z$47,23,FALSE))</f>
        <v/>
      </c>
      <c r="AU59" s="157" t="str">
        <f>IF(AU57="","",VLOOKUP(AU57,'シフト記号表（勤務時間帯）'!$D$6:$Z$47,23,FALSE))</f>
        <v/>
      </c>
      <c r="AV59" s="159" t="str">
        <f>IF(AV57="","",VLOOKUP(AV57,'シフト記号表（勤務時間帯）'!$D$6:$Z$47,23,FALSE))</f>
        <v/>
      </c>
      <c r="AW59" s="158" t="str">
        <f>IF(AW57="","",VLOOKUP(AW57,'シフト記号表（勤務時間帯）'!$D$6:$Z$47,23,FALSE))</f>
        <v/>
      </c>
      <c r="AX59" s="157" t="str">
        <f>IF(AX57="","",VLOOKUP(AX57,'シフト記号表（勤務時間帯）'!$D$6:$Z$47,23,FALSE))</f>
        <v/>
      </c>
      <c r="AY59" s="157" t="str">
        <f>IF(AY57="","",VLOOKUP(AY57,'シフト記号表（勤務時間帯）'!$D$6:$Z$47,23,FALSE))</f>
        <v/>
      </c>
      <c r="AZ59" s="819">
        <f>IF($BC$3="４週",SUM(U59:AV59),IF($BC$3="暦月",SUM(U59:AY59),""))</f>
        <v>0</v>
      </c>
      <c r="BA59" s="820"/>
      <c r="BB59" s="821">
        <f>IF($BC$3="４週",AZ59/4,IF($BC$3="暦月",(AZ59/($BC$8/7)),""))</f>
        <v>0</v>
      </c>
      <c r="BC59" s="820"/>
      <c r="BD59" s="813"/>
      <c r="BE59" s="814"/>
      <c r="BF59" s="814"/>
      <c r="BG59" s="814"/>
      <c r="BH59" s="815"/>
    </row>
    <row r="60" spans="2:60" ht="20.25" customHeight="1">
      <c r="B60" s="183"/>
      <c r="C60" s="824"/>
      <c r="D60" s="825"/>
      <c r="E60" s="826"/>
      <c r="F60" s="175"/>
      <c r="G60" s="174"/>
      <c r="H60" s="833"/>
      <c r="I60" s="836"/>
      <c r="J60" s="837"/>
      <c r="K60" s="837"/>
      <c r="L60" s="838"/>
      <c r="M60" s="845"/>
      <c r="N60" s="846"/>
      <c r="O60" s="847"/>
      <c r="P60" s="194" t="s">
        <v>274</v>
      </c>
      <c r="Q60" s="193"/>
      <c r="R60" s="193"/>
      <c r="S60" s="192"/>
      <c r="T60" s="191"/>
      <c r="U60" s="177"/>
      <c r="V60" s="176"/>
      <c r="W60" s="176"/>
      <c r="X60" s="176"/>
      <c r="Y60" s="176"/>
      <c r="Z60" s="176"/>
      <c r="AA60" s="178"/>
      <c r="AB60" s="177"/>
      <c r="AC60" s="176"/>
      <c r="AD60" s="176"/>
      <c r="AE60" s="176"/>
      <c r="AF60" s="176"/>
      <c r="AG60" s="176"/>
      <c r="AH60" s="178"/>
      <c r="AI60" s="177"/>
      <c r="AJ60" s="176"/>
      <c r="AK60" s="176"/>
      <c r="AL60" s="176"/>
      <c r="AM60" s="176"/>
      <c r="AN60" s="176"/>
      <c r="AO60" s="178"/>
      <c r="AP60" s="177"/>
      <c r="AQ60" s="176"/>
      <c r="AR60" s="176"/>
      <c r="AS60" s="176"/>
      <c r="AT60" s="176"/>
      <c r="AU60" s="176"/>
      <c r="AV60" s="178"/>
      <c r="AW60" s="177"/>
      <c r="AX60" s="176"/>
      <c r="AY60" s="176"/>
      <c r="AZ60" s="854"/>
      <c r="BA60" s="823"/>
      <c r="BB60" s="822"/>
      <c r="BC60" s="823"/>
      <c r="BD60" s="807"/>
      <c r="BE60" s="808"/>
      <c r="BF60" s="808"/>
      <c r="BG60" s="808"/>
      <c r="BH60" s="809"/>
    </row>
    <row r="61" spans="2:60" ht="20.25" customHeight="1">
      <c r="B61" s="166">
        <f>B58+1</f>
        <v>14</v>
      </c>
      <c r="C61" s="827"/>
      <c r="D61" s="828"/>
      <c r="E61" s="829"/>
      <c r="F61" s="175">
        <f>C60</f>
        <v>0</v>
      </c>
      <c r="G61" s="174"/>
      <c r="H61" s="834"/>
      <c r="I61" s="839"/>
      <c r="J61" s="840"/>
      <c r="K61" s="840"/>
      <c r="L61" s="841"/>
      <c r="M61" s="848"/>
      <c r="N61" s="849"/>
      <c r="O61" s="850"/>
      <c r="P61" s="173" t="s">
        <v>273</v>
      </c>
      <c r="Q61" s="172"/>
      <c r="R61" s="172"/>
      <c r="S61" s="171"/>
      <c r="T61" s="170"/>
      <c r="U61" s="168" t="str">
        <f>IF(U60="","",VLOOKUP(U60,'シフト記号表（勤務時間帯）'!$D$6:$X$47,21,FALSE))</f>
        <v/>
      </c>
      <c r="V61" s="167" t="str">
        <f>IF(V60="","",VLOOKUP(V60,'シフト記号表（勤務時間帯）'!$D$6:$X$47,21,FALSE))</f>
        <v/>
      </c>
      <c r="W61" s="167" t="str">
        <f>IF(W60="","",VLOOKUP(W60,'シフト記号表（勤務時間帯）'!$D$6:$X$47,21,FALSE))</f>
        <v/>
      </c>
      <c r="X61" s="167" t="str">
        <f>IF(X60="","",VLOOKUP(X60,'シフト記号表（勤務時間帯）'!$D$6:$X$47,21,FALSE))</f>
        <v/>
      </c>
      <c r="Y61" s="167" t="str">
        <f>IF(Y60="","",VLOOKUP(Y60,'シフト記号表（勤務時間帯）'!$D$6:$X$47,21,FALSE))</f>
        <v/>
      </c>
      <c r="Z61" s="167" t="str">
        <f>IF(Z60="","",VLOOKUP(Z60,'シフト記号表（勤務時間帯）'!$D$6:$X$47,21,FALSE))</f>
        <v/>
      </c>
      <c r="AA61" s="169" t="str">
        <f>IF(AA60="","",VLOOKUP(AA60,'シフト記号表（勤務時間帯）'!$D$6:$X$47,21,FALSE))</f>
        <v/>
      </c>
      <c r="AB61" s="168" t="str">
        <f>IF(AB60="","",VLOOKUP(AB60,'シフト記号表（勤務時間帯）'!$D$6:$X$47,21,FALSE))</f>
        <v/>
      </c>
      <c r="AC61" s="167" t="str">
        <f>IF(AC60="","",VLOOKUP(AC60,'シフト記号表（勤務時間帯）'!$D$6:$X$47,21,FALSE))</f>
        <v/>
      </c>
      <c r="AD61" s="167" t="str">
        <f>IF(AD60="","",VLOOKUP(AD60,'シフト記号表（勤務時間帯）'!$D$6:$X$47,21,FALSE))</f>
        <v/>
      </c>
      <c r="AE61" s="167" t="str">
        <f>IF(AE60="","",VLOOKUP(AE60,'シフト記号表（勤務時間帯）'!$D$6:$X$47,21,FALSE))</f>
        <v/>
      </c>
      <c r="AF61" s="167" t="str">
        <f>IF(AF60="","",VLOOKUP(AF60,'シフト記号表（勤務時間帯）'!$D$6:$X$47,21,FALSE))</f>
        <v/>
      </c>
      <c r="AG61" s="167" t="str">
        <f>IF(AG60="","",VLOOKUP(AG60,'シフト記号表（勤務時間帯）'!$D$6:$X$47,21,FALSE))</f>
        <v/>
      </c>
      <c r="AH61" s="169" t="str">
        <f>IF(AH60="","",VLOOKUP(AH60,'シフト記号表（勤務時間帯）'!$D$6:$X$47,21,FALSE))</f>
        <v/>
      </c>
      <c r="AI61" s="168" t="str">
        <f>IF(AI60="","",VLOOKUP(AI60,'シフト記号表（勤務時間帯）'!$D$6:$X$47,21,FALSE))</f>
        <v/>
      </c>
      <c r="AJ61" s="167" t="str">
        <f>IF(AJ60="","",VLOOKUP(AJ60,'シフト記号表（勤務時間帯）'!$D$6:$X$47,21,FALSE))</f>
        <v/>
      </c>
      <c r="AK61" s="167" t="str">
        <f>IF(AK60="","",VLOOKUP(AK60,'シフト記号表（勤務時間帯）'!$D$6:$X$47,21,FALSE))</f>
        <v/>
      </c>
      <c r="AL61" s="167" t="str">
        <f>IF(AL60="","",VLOOKUP(AL60,'シフト記号表（勤務時間帯）'!$D$6:$X$47,21,FALSE))</f>
        <v/>
      </c>
      <c r="AM61" s="167" t="str">
        <f>IF(AM60="","",VLOOKUP(AM60,'シフト記号表（勤務時間帯）'!$D$6:$X$47,21,FALSE))</f>
        <v/>
      </c>
      <c r="AN61" s="167" t="str">
        <f>IF(AN60="","",VLOOKUP(AN60,'シフト記号表（勤務時間帯）'!$D$6:$X$47,21,FALSE))</f>
        <v/>
      </c>
      <c r="AO61" s="169" t="str">
        <f>IF(AO60="","",VLOOKUP(AO60,'シフト記号表（勤務時間帯）'!$D$6:$X$47,21,FALSE))</f>
        <v/>
      </c>
      <c r="AP61" s="168" t="str">
        <f>IF(AP60="","",VLOOKUP(AP60,'シフト記号表（勤務時間帯）'!$D$6:$X$47,21,FALSE))</f>
        <v/>
      </c>
      <c r="AQ61" s="167" t="str">
        <f>IF(AQ60="","",VLOOKUP(AQ60,'シフト記号表（勤務時間帯）'!$D$6:$X$47,21,FALSE))</f>
        <v/>
      </c>
      <c r="AR61" s="167" t="str">
        <f>IF(AR60="","",VLOOKUP(AR60,'シフト記号表（勤務時間帯）'!$D$6:$X$47,21,FALSE))</f>
        <v/>
      </c>
      <c r="AS61" s="167" t="str">
        <f>IF(AS60="","",VLOOKUP(AS60,'シフト記号表（勤務時間帯）'!$D$6:$X$47,21,FALSE))</f>
        <v/>
      </c>
      <c r="AT61" s="167" t="str">
        <f>IF(AT60="","",VLOOKUP(AT60,'シフト記号表（勤務時間帯）'!$D$6:$X$47,21,FALSE))</f>
        <v/>
      </c>
      <c r="AU61" s="167" t="str">
        <f>IF(AU60="","",VLOOKUP(AU60,'シフト記号表（勤務時間帯）'!$D$6:$X$47,21,FALSE))</f>
        <v/>
      </c>
      <c r="AV61" s="169" t="str">
        <f>IF(AV60="","",VLOOKUP(AV60,'シフト記号表（勤務時間帯）'!$D$6:$X$47,21,FALSE))</f>
        <v/>
      </c>
      <c r="AW61" s="168" t="str">
        <f>IF(AW60="","",VLOOKUP(AW60,'シフト記号表（勤務時間帯）'!$D$6:$X$47,21,FALSE))</f>
        <v/>
      </c>
      <c r="AX61" s="167" t="str">
        <f>IF(AX60="","",VLOOKUP(AX60,'シフト記号表（勤務時間帯）'!$D$6:$X$47,21,FALSE))</f>
        <v/>
      </c>
      <c r="AY61" s="167" t="str">
        <f>IF(AY60="","",VLOOKUP(AY60,'シフト記号表（勤務時間帯）'!$D$6:$X$47,21,FALSE))</f>
        <v/>
      </c>
      <c r="AZ61" s="816">
        <f>IF($BC$3="４週",SUM(U61:AV61),IF($BC$3="暦月",SUM(U61:AY61),""))</f>
        <v>0</v>
      </c>
      <c r="BA61" s="817"/>
      <c r="BB61" s="818">
        <f>IF($BC$3="４週",AZ61/4,IF($BC$3="暦月",(AZ61/($BC$8/7)),""))</f>
        <v>0</v>
      </c>
      <c r="BC61" s="817"/>
      <c r="BD61" s="810"/>
      <c r="BE61" s="811"/>
      <c r="BF61" s="811"/>
      <c r="BG61" s="811"/>
      <c r="BH61" s="812"/>
    </row>
    <row r="62" spans="2:60" ht="20.25" customHeight="1">
      <c r="B62" s="190"/>
      <c r="C62" s="855"/>
      <c r="D62" s="856"/>
      <c r="E62" s="857"/>
      <c r="F62" s="189"/>
      <c r="G62" s="188">
        <f>C60</f>
        <v>0</v>
      </c>
      <c r="H62" s="858"/>
      <c r="I62" s="859"/>
      <c r="J62" s="860"/>
      <c r="K62" s="860"/>
      <c r="L62" s="861"/>
      <c r="M62" s="862"/>
      <c r="N62" s="863"/>
      <c r="O62" s="864"/>
      <c r="P62" s="187" t="s">
        <v>272</v>
      </c>
      <c r="Q62" s="186"/>
      <c r="R62" s="186"/>
      <c r="S62" s="185"/>
      <c r="T62" s="184"/>
      <c r="U62" s="158" t="str">
        <f>IF(U60="","",VLOOKUP(U60,'シフト記号表（勤務時間帯）'!$D$6:$Z$47,23,FALSE))</f>
        <v/>
      </c>
      <c r="V62" s="157" t="str">
        <f>IF(V60="","",VLOOKUP(V60,'シフト記号表（勤務時間帯）'!$D$6:$Z$47,23,FALSE))</f>
        <v/>
      </c>
      <c r="W62" s="157" t="str">
        <f>IF(W60="","",VLOOKUP(W60,'シフト記号表（勤務時間帯）'!$D$6:$Z$47,23,FALSE))</f>
        <v/>
      </c>
      <c r="X62" s="157" t="str">
        <f>IF(X60="","",VLOOKUP(X60,'シフト記号表（勤務時間帯）'!$D$6:$Z$47,23,FALSE))</f>
        <v/>
      </c>
      <c r="Y62" s="157" t="str">
        <f>IF(Y60="","",VLOOKUP(Y60,'シフト記号表（勤務時間帯）'!$D$6:$Z$47,23,FALSE))</f>
        <v/>
      </c>
      <c r="Z62" s="157" t="str">
        <f>IF(Z60="","",VLOOKUP(Z60,'シフト記号表（勤務時間帯）'!$D$6:$Z$47,23,FALSE))</f>
        <v/>
      </c>
      <c r="AA62" s="159" t="str">
        <f>IF(AA60="","",VLOOKUP(AA60,'シフト記号表（勤務時間帯）'!$D$6:$Z$47,23,FALSE))</f>
        <v/>
      </c>
      <c r="AB62" s="158" t="str">
        <f>IF(AB60="","",VLOOKUP(AB60,'シフト記号表（勤務時間帯）'!$D$6:$Z$47,23,FALSE))</f>
        <v/>
      </c>
      <c r="AC62" s="157" t="str">
        <f>IF(AC60="","",VLOOKUP(AC60,'シフト記号表（勤務時間帯）'!$D$6:$Z$47,23,FALSE))</f>
        <v/>
      </c>
      <c r="AD62" s="157" t="str">
        <f>IF(AD60="","",VLOOKUP(AD60,'シフト記号表（勤務時間帯）'!$D$6:$Z$47,23,FALSE))</f>
        <v/>
      </c>
      <c r="AE62" s="157" t="str">
        <f>IF(AE60="","",VLOOKUP(AE60,'シフト記号表（勤務時間帯）'!$D$6:$Z$47,23,FALSE))</f>
        <v/>
      </c>
      <c r="AF62" s="157" t="str">
        <f>IF(AF60="","",VLOOKUP(AF60,'シフト記号表（勤務時間帯）'!$D$6:$Z$47,23,FALSE))</f>
        <v/>
      </c>
      <c r="AG62" s="157" t="str">
        <f>IF(AG60="","",VLOOKUP(AG60,'シフト記号表（勤務時間帯）'!$D$6:$Z$47,23,FALSE))</f>
        <v/>
      </c>
      <c r="AH62" s="159" t="str">
        <f>IF(AH60="","",VLOOKUP(AH60,'シフト記号表（勤務時間帯）'!$D$6:$Z$47,23,FALSE))</f>
        <v/>
      </c>
      <c r="AI62" s="158" t="str">
        <f>IF(AI60="","",VLOOKUP(AI60,'シフト記号表（勤務時間帯）'!$D$6:$Z$47,23,FALSE))</f>
        <v/>
      </c>
      <c r="AJ62" s="157" t="str">
        <f>IF(AJ60="","",VLOOKUP(AJ60,'シフト記号表（勤務時間帯）'!$D$6:$Z$47,23,FALSE))</f>
        <v/>
      </c>
      <c r="AK62" s="157" t="str">
        <f>IF(AK60="","",VLOOKUP(AK60,'シフト記号表（勤務時間帯）'!$D$6:$Z$47,23,FALSE))</f>
        <v/>
      </c>
      <c r="AL62" s="157" t="str">
        <f>IF(AL60="","",VLOOKUP(AL60,'シフト記号表（勤務時間帯）'!$D$6:$Z$47,23,FALSE))</f>
        <v/>
      </c>
      <c r="AM62" s="157" t="str">
        <f>IF(AM60="","",VLOOKUP(AM60,'シフト記号表（勤務時間帯）'!$D$6:$Z$47,23,FALSE))</f>
        <v/>
      </c>
      <c r="AN62" s="157" t="str">
        <f>IF(AN60="","",VLOOKUP(AN60,'シフト記号表（勤務時間帯）'!$D$6:$Z$47,23,FALSE))</f>
        <v/>
      </c>
      <c r="AO62" s="159" t="str">
        <f>IF(AO60="","",VLOOKUP(AO60,'シフト記号表（勤務時間帯）'!$D$6:$Z$47,23,FALSE))</f>
        <v/>
      </c>
      <c r="AP62" s="158" t="str">
        <f>IF(AP60="","",VLOOKUP(AP60,'シフト記号表（勤務時間帯）'!$D$6:$Z$47,23,FALSE))</f>
        <v/>
      </c>
      <c r="AQ62" s="157" t="str">
        <f>IF(AQ60="","",VLOOKUP(AQ60,'シフト記号表（勤務時間帯）'!$D$6:$Z$47,23,FALSE))</f>
        <v/>
      </c>
      <c r="AR62" s="157" t="str">
        <f>IF(AR60="","",VLOOKUP(AR60,'シフト記号表（勤務時間帯）'!$D$6:$Z$47,23,FALSE))</f>
        <v/>
      </c>
      <c r="AS62" s="157" t="str">
        <f>IF(AS60="","",VLOOKUP(AS60,'シフト記号表（勤務時間帯）'!$D$6:$Z$47,23,FALSE))</f>
        <v/>
      </c>
      <c r="AT62" s="157" t="str">
        <f>IF(AT60="","",VLOOKUP(AT60,'シフト記号表（勤務時間帯）'!$D$6:$Z$47,23,FALSE))</f>
        <v/>
      </c>
      <c r="AU62" s="157" t="str">
        <f>IF(AU60="","",VLOOKUP(AU60,'シフト記号表（勤務時間帯）'!$D$6:$Z$47,23,FALSE))</f>
        <v/>
      </c>
      <c r="AV62" s="159" t="str">
        <f>IF(AV60="","",VLOOKUP(AV60,'シフト記号表（勤務時間帯）'!$D$6:$Z$47,23,FALSE))</f>
        <v/>
      </c>
      <c r="AW62" s="158" t="str">
        <f>IF(AW60="","",VLOOKUP(AW60,'シフト記号表（勤務時間帯）'!$D$6:$Z$47,23,FALSE))</f>
        <v/>
      </c>
      <c r="AX62" s="157" t="str">
        <f>IF(AX60="","",VLOOKUP(AX60,'シフト記号表（勤務時間帯）'!$D$6:$Z$47,23,FALSE))</f>
        <v/>
      </c>
      <c r="AY62" s="157" t="str">
        <f>IF(AY60="","",VLOOKUP(AY60,'シフト記号表（勤務時間帯）'!$D$6:$Z$47,23,FALSE))</f>
        <v/>
      </c>
      <c r="AZ62" s="819">
        <f>IF($BC$3="４週",SUM(U62:AV62),IF($BC$3="暦月",SUM(U62:AY62),""))</f>
        <v>0</v>
      </c>
      <c r="BA62" s="820"/>
      <c r="BB62" s="821">
        <f>IF($BC$3="４週",AZ62/4,IF($BC$3="暦月",(AZ62/($BC$8/7)),""))</f>
        <v>0</v>
      </c>
      <c r="BC62" s="820"/>
      <c r="BD62" s="813"/>
      <c r="BE62" s="814"/>
      <c r="BF62" s="814"/>
      <c r="BG62" s="814"/>
      <c r="BH62" s="815"/>
    </row>
    <row r="63" spans="2:60" ht="20.25" customHeight="1">
      <c r="B63" s="183"/>
      <c r="C63" s="824"/>
      <c r="D63" s="825"/>
      <c r="E63" s="826"/>
      <c r="F63" s="175"/>
      <c r="G63" s="174"/>
      <c r="H63" s="833"/>
      <c r="I63" s="836"/>
      <c r="J63" s="837"/>
      <c r="K63" s="837"/>
      <c r="L63" s="838"/>
      <c r="M63" s="845"/>
      <c r="N63" s="846"/>
      <c r="O63" s="847"/>
      <c r="P63" s="194" t="s">
        <v>274</v>
      </c>
      <c r="Q63" s="193"/>
      <c r="R63" s="193"/>
      <c r="S63" s="192"/>
      <c r="T63" s="191"/>
      <c r="U63" s="177"/>
      <c r="V63" s="176"/>
      <c r="W63" s="176"/>
      <c r="X63" s="176"/>
      <c r="Y63" s="176"/>
      <c r="Z63" s="176"/>
      <c r="AA63" s="178"/>
      <c r="AB63" s="177"/>
      <c r="AC63" s="176"/>
      <c r="AD63" s="176"/>
      <c r="AE63" s="176"/>
      <c r="AF63" s="176"/>
      <c r="AG63" s="176"/>
      <c r="AH63" s="178"/>
      <c r="AI63" s="177"/>
      <c r="AJ63" s="176"/>
      <c r="AK63" s="176"/>
      <c r="AL63" s="176"/>
      <c r="AM63" s="176"/>
      <c r="AN63" s="176"/>
      <c r="AO63" s="178"/>
      <c r="AP63" s="177"/>
      <c r="AQ63" s="176"/>
      <c r="AR63" s="176"/>
      <c r="AS63" s="176"/>
      <c r="AT63" s="176"/>
      <c r="AU63" s="176"/>
      <c r="AV63" s="178"/>
      <c r="AW63" s="177"/>
      <c r="AX63" s="176"/>
      <c r="AY63" s="176"/>
      <c r="AZ63" s="854"/>
      <c r="BA63" s="823"/>
      <c r="BB63" s="822"/>
      <c r="BC63" s="823"/>
      <c r="BD63" s="807"/>
      <c r="BE63" s="808"/>
      <c r="BF63" s="808"/>
      <c r="BG63" s="808"/>
      <c r="BH63" s="809"/>
    </row>
    <row r="64" spans="2:60" ht="20.25" customHeight="1">
      <c r="B64" s="166">
        <f>B61+1</f>
        <v>15</v>
      </c>
      <c r="C64" s="827"/>
      <c r="D64" s="828"/>
      <c r="E64" s="829"/>
      <c r="F64" s="175">
        <f>C63</f>
        <v>0</v>
      </c>
      <c r="G64" s="174"/>
      <c r="H64" s="834"/>
      <c r="I64" s="839"/>
      <c r="J64" s="840"/>
      <c r="K64" s="840"/>
      <c r="L64" s="841"/>
      <c r="M64" s="848"/>
      <c r="N64" s="849"/>
      <c r="O64" s="850"/>
      <c r="P64" s="173" t="s">
        <v>273</v>
      </c>
      <c r="Q64" s="172"/>
      <c r="R64" s="172"/>
      <c r="S64" s="171"/>
      <c r="T64" s="170"/>
      <c r="U64" s="168" t="str">
        <f>IF(U63="","",VLOOKUP(U63,'シフト記号表（勤務時間帯）'!$D$6:$X$47,21,FALSE))</f>
        <v/>
      </c>
      <c r="V64" s="167" t="str">
        <f>IF(V63="","",VLOOKUP(V63,'シフト記号表（勤務時間帯）'!$D$6:$X$47,21,FALSE))</f>
        <v/>
      </c>
      <c r="W64" s="167" t="str">
        <f>IF(W63="","",VLOOKUP(W63,'シフト記号表（勤務時間帯）'!$D$6:$X$47,21,FALSE))</f>
        <v/>
      </c>
      <c r="X64" s="167" t="str">
        <f>IF(X63="","",VLOOKUP(X63,'シフト記号表（勤務時間帯）'!$D$6:$X$47,21,FALSE))</f>
        <v/>
      </c>
      <c r="Y64" s="167" t="str">
        <f>IF(Y63="","",VLOOKUP(Y63,'シフト記号表（勤務時間帯）'!$D$6:$X$47,21,FALSE))</f>
        <v/>
      </c>
      <c r="Z64" s="167" t="str">
        <f>IF(Z63="","",VLOOKUP(Z63,'シフト記号表（勤務時間帯）'!$D$6:$X$47,21,FALSE))</f>
        <v/>
      </c>
      <c r="AA64" s="169" t="str">
        <f>IF(AA63="","",VLOOKUP(AA63,'シフト記号表（勤務時間帯）'!$D$6:$X$47,21,FALSE))</f>
        <v/>
      </c>
      <c r="AB64" s="168" t="str">
        <f>IF(AB63="","",VLOOKUP(AB63,'シフト記号表（勤務時間帯）'!$D$6:$X$47,21,FALSE))</f>
        <v/>
      </c>
      <c r="AC64" s="167" t="str">
        <f>IF(AC63="","",VLOOKUP(AC63,'シフト記号表（勤務時間帯）'!$D$6:$X$47,21,FALSE))</f>
        <v/>
      </c>
      <c r="AD64" s="167" t="str">
        <f>IF(AD63="","",VLOOKUP(AD63,'シフト記号表（勤務時間帯）'!$D$6:$X$47,21,FALSE))</f>
        <v/>
      </c>
      <c r="AE64" s="167" t="str">
        <f>IF(AE63="","",VLOOKUP(AE63,'シフト記号表（勤務時間帯）'!$D$6:$X$47,21,FALSE))</f>
        <v/>
      </c>
      <c r="AF64" s="167" t="str">
        <f>IF(AF63="","",VLOOKUP(AF63,'シフト記号表（勤務時間帯）'!$D$6:$X$47,21,FALSE))</f>
        <v/>
      </c>
      <c r="AG64" s="167" t="str">
        <f>IF(AG63="","",VLOOKUP(AG63,'シフト記号表（勤務時間帯）'!$D$6:$X$47,21,FALSE))</f>
        <v/>
      </c>
      <c r="AH64" s="169" t="str">
        <f>IF(AH63="","",VLOOKUP(AH63,'シフト記号表（勤務時間帯）'!$D$6:$X$47,21,FALSE))</f>
        <v/>
      </c>
      <c r="AI64" s="168" t="str">
        <f>IF(AI63="","",VLOOKUP(AI63,'シフト記号表（勤務時間帯）'!$D$6:$X$47,21,FALSE))</f>
        <v/>
      </c>
      <c r="AJ64" s="167" t="str">
        <f>IF(AJ63="","",VLOOKUP(AJ63,'シフト記号表（勤務時間帯）'!$D$6:$X$47,21,FALSE))</f>
        <v/>
      </c>
      <c r="AK64" s="167" t="str">
        <f>IF(AK63="","",VLOOKUP(AK63,'シフト記号表（勤務時間帯）'!$D$6:$X$47,21,FALSE))</f>
        <v/>
      </c>
      <c r="AL64" s="167" t="str">
        <f>IF(AL63="","",VLOOKUP(AL63,'シフト記号表（勤務時間帯）'!$D$6:$X$47,21,FALSE))</f>
        <v/>
      </c>
      <c r="AM64" s="167" t="str">
        <f>IF(AM63="","",VLOOKUP(AM63,'シフト記号表（勤務時間帯）'!$D$6:$X$47,21,FALSE))</f>
        <v/>
      </c>
      <c r="AN64" s="167" t="str">
        <f>IF(AN63="","",VLOOKUP(AN63,'シフト記号表（勤務時間帯）'!$D$6:$X$47,21,FALSE))</f>
        <v/>
      </c>
      <c r="AO64" s="169" t="str">
        <f>IF(AO63="","",VLOOKUP(AO63,'シフト記号表（勤務時間帯）'!$D$6:$X$47,21,FALSE))</f>
        <v/>
      </c>
      <c r="AP64" s="168" t="str">
        <f>IF(AP63="","",VLOOKUP(AP63,'シフト記号表（勤務時間帯）'!$D$6:$X$47,21,FALSE))</f>
        <v/>
      </c>
      <c r="AQ64" s="167" t="str">
        <f>IF(AQ63="","",VLOOKUP(AQ63,'シフト記号表（勤務時間帯）'!$D$6:$X$47,21,FALSE))</f>
        <v/>
      </c>
      <c r="AR64" s="167" t="str">
        <f>IF(AR63="","",VLOOKUP(AR63,'シフト記号表（勤務時間帯）'!$D$6:$X$47,21,FALSE))</f>
        <v/>
      </c>
      <c r="AS64" s="167" t="str">
        <f>IF(AS63="","",VLOOKUP(AS63,'シフト記号表（勤務時間帯）'!$D$6:$X$47,21,FALSE))</f>
        <v/>
      </c>
      <c r="AT64" s="167" t="str">
        <f>IF(AT63="","",VLOOKUP(AT63,'シフト記号表（勤務時間帯）'!$D$6:$X$47,21,FALSE))</f>
        <v/>
      </c>
      <c r="AU64" s="167" t="str">
        <f>IF(AU63="","",VLOOKUP(AU63,'シフト記号表（勤務時間帯）'!$D$6:$X$47,21,FALSE))</f>
        <v/>
      </c>
      <c r="AV64" s="169" t="str">
        <f>IF(AV63="","",VLOOKUP(AV63,'シフト記号表（勤務時間帯）'!$D$6:$X$47,21,FALSE))</f>
        <v/>
      </c>
      <c r="AW64" s="168" t="str">
        <f>IF(AW63="","",VLOOKUP(AW63,'シフト記号表（勤務時間帯）'!$D$6:$X$47,21,FALSE))</f>
        <v/>
      </c>
      <c r="AX64" s="167" t="str">
        <f>IF(AX63="","",VLOOKUP(AX63,'シフト記号表（勤務時間帯）'!$D$6:$X$47,21,FALSE))</f>
        <v/>
      </c>
      <c r="AY64" s="167" t="str">
        <f>IF(AY63="","",VLOOKUP(AY63,'シフト記号表（勤務時間帯）'!$D$6:$X$47,21,FALSE))</f>
        <v/>
      </c>
      <c r="AZ64" s="816">
        <f>IF($BC$3="４週",SUM(U64:AV64),IF($BC$3="暦月",SUM(U64:AY64),""))</f>
        <v>0</v>
      </c>
      <c r="BA64" s="817"/>
      <c r="BB64" s="818">
        <f>IF($BC$3="４週",AZ64/4,IF($BC$3="暦月",(AZ64/($BC$8/7)),""))</f>
        <v>0</v>
      </c>
      <c r="BC64" s="817"/>
      <c r="BD64" s="810"/>
      <c r="BE64" s="811"/>
      <c r="BF64" s="811"/>
      <c r="BG64" s="811"/>
      <c r="BH64" s="812"/>
    </row>
    <row r="65" spans="2:60" ht="20.25" customHeight="1">
      <c r="B65" s="190"/>
      <c r="C65" s="855"/>
      <c r="D65" s="856"/>
      <c r="E65" s="857"/>
      <c r="F65" s="189"/>
      <c r="G65" s="188">
        <f>C63</f>
        <v>0</v>
      </c>
      <c r="H65" s="858"/>
      <c r="I65" s="859"/>
      <c r="J65" s="860"/>
      <c r="K65" s="860"/>
      <c r="L65" s="861"/>
      <c r="M65" s="862"/>
      <c r="N65" s="863"/>
      <c r="O65" s="864"/>
      <c r="P65" s="187" t="s">
        <v>272</v>
      </c>
      <c r="Q65" s="186"/>
      <c r="R65" s="186"/>
      <c r="S65" s="185"/>
      <c r="T65" s="184"/>
      <c r="U65" s="158" t="str">
        <f>IF(U63="","",VLOOKUP(U63,'シフト記号表（勤務時間帯）'!$D$6:$Z$47,23,FALSE))</f>
        <v/>
      </c>
      <c r="V65" s="157" t="str">
        <f>IF(V63="","",VLOOKUP(V63,'シフト記号表（勤務時間帯）'!$D$6:$Z$47,23,FALSE))</f>
        <v/>
      </c>
      <c r="W65" s="157" t="str">
        <f>IF(W63="","",VLOOKUP(W63,'シフト記号表（勤務時間帯）'!$D$6:$Z$47,23,FALSE))</f>
        <v/>
      </c>
      <c r="X65" s="157" t="str">
        <f>IF(X63="","",VLOOKUP(X63,'シフト記号表（勤務時間帯）'!$D$6:$Z$47,23,FALSE))</f>
        <v/>
      </c>
      <c r="Y65" s="157" t="str">
        <f>IF(Y63="","",VLOOKUP(Y63,'シフト記号表（勤務時間帯）'!$D$6:$Z$47,23,FALSE))</f>
        <v/>
      </c>
      <c r="Z65" s="157" t="str">
        <f>IF(Z63="","",VLOOKUP(Z63,'シフト記号表（勤務時間帯）'!$D$6:$Z$47,23,FALSE))</f>
        <v/>
      </c>
      <c r="AA65" s="159" t="str">
        <f>IF(AA63="","",VLOOKUP(AA63,'シフト記号表（勤務時間帯）'!$D$6:$Z$47,23,FALSE))</f>
        <v/>
      </c>
      <c r="AB65" s="158" t="str">
        <f>IF(AB63="","",VLOOKUP(AB63,'シフト記号表（勤務時間帯）'!$D$6:$Z$47,23,FALSE))</f>
        <v/>
      </c>
      <c r="AC65" s="157" t="str">
        <f>IF(AC63="","",VLOOKUP(AC63,'シフト記号表（勤務時間帯）'!$D$6:$Z$47,23,FALSE))</f>
        <v/>
      </c>
      <c r="AD65" s="157" t="str">
        <f>IF(AD63="","",VLOOKUP(AD63,'シフト記号表（勤務時間帯）'!$D$6:$Z$47,23,FALSE))</f>
        <v/>
      </c>
      <c r="AE65" s="157" t="str">
        <f>IF(AE63="","",VLOOKUP(AE63,'シフト記号表（勤務時間帯）'!$D$6:$Z$47,23,FALSE))</f>
        <v/>
      </c>
      <c r="AF65" s="157" t="str">
        <f>IF(AF63="","",VLOOKUP(AF63,'シフト記号表（勤務時間帯）'!$D$6:$Z$47,23,FALSE))</f>
        <v/>
      </c>
      <c r="AG65" s="157" t="str">
        <f>IF(AG63="","",VLOOKUP(AG63,'シフト記号表（勤務時間帯）'!$D$6:$Z$47,23,FALSE))</f>
        <v/>
      </c>
      <c r="AH65" s="159" t="str">
        <f>IF(AH63="","",VLOOKUP(AH63,'シフト記号表（勤務時間帯）'!$D$6:$Z$47,23,FALSE))</f>
        <v/>
      </c>
      <c r="AI65" s="158" t="str">
        <f>IF(AI63="","",VLOOKUP(AI63,'シフト記号表（勤務時間帯）'!$D$6:$Z$47,23,FALSE))</f>
        <v/>
      </c>
      <c r="AJ65" s="157" t="str">
        <f>IF(AJ63="","",VLOOKUP(AJ63,'シフト記号表（勤務時間帯）'!$D$6:$Z$47,23,FALSE))</f>
        <v/>
      </c>
      <c r="AK65" s="157" t="str">
        <f>IF(AK63="","",VLOOKUP(AK63,'シフト記号表（勤務時間帯）'!$D$6:$Z$47,23,FALSE))</f>
        <v/>
      </c>
      <c r="AL65" s="157" t="str">
        <f>IF(AL63="","",VLOOKUP(AL63,'シフト記号表（勤務時間帯）'!$D$6:$Z$47,23,FALSE))</f>
        <v/>
      </c>
      <c r="AM65" s="157" t="str">
        <f>IF(AM63="","",VLOOKUP(AM63,'シフト記号表（勤務時間帯）'!$D$6:$Z$47,23,FALSE))</f>
        <v/>
      </c>
      <c r="AN65" s="157" t="str">
        <f>IF(AN63="","",VLOOKUP(AN63,'シフト記号表（勤務時間帯）'!$D$6:$Z$47,23,FALSE))</f>
        <v/>
      </c>
      <c r="AO65" s="159" t="str">
        <f>IF(AO63="","",VLOOKUP(AO63,'シフト記号表（勤務時間帯）'!$D$6:$Z$47,23,FALSE))</f>
        <v/>
      </c>
      <c r="AP65" s="158" t="str">
        <f>IF(AP63="","",VLOOKUP(AP63,'シフト記号表（勤務時間帯）'!$D$6:$Z$47,23,FALSE))</f>
        <v/>
      </c>
      <c r="AQ65" s="157" t="str">
        <f>IF(AQ63="","",VLOOKUP(AQ63,'シフト記号表（勤務時間帯）'!$D$6:$Z$47,23,FALSE))</f>
        <v/>
      </c>
      <c r="AR65" s="157" t="str">
        <f>IF(AR63="","",VLOOKUP(AR63,'シフト記号表（勤務時間帯）'!$D$6:$Z$47,23,FALSE))</f>
        <v/>
      </c>
      <c r="AS65" s="157" t="str">
        <f>IF(AS63="","",VLOOKUP(AS63,'シフト記号表（勤務時間帯）'!$D$6:$Z$47,23,FALSE))</f>
        <v/>
      </c>
      <c r="AT65" s="157" t="str">
        <f>IF(AT63="","",VLOOKUP(AT63,'シフト記号表（勤務時間帯）'!$D$6:$Z$47,23,FALSE))</f>
        <v/>
      </c>
      <c r="AU65" s="157" t="str">
        <f>IF(AU63="","",VLOOKUP(AU63,'シフト記号表（勤務時間帯）'!$D$6:$Z$47,23,FALSE))</f>
        <v/>
      </c>
      <c r="AV65" s="159" t="str">
        <f>IF(AV63="","",VLOOKUP(AV63,'シフト記号表（勤務時間帯）'!$D$6:$Z$47,23,FALSE))</f>
        <v/>
      </c>
      <c r="AW65" s="158" t="str">
        <f>IF(AW63="","",VLOOKUP(AW63,'シフト記号表（勤務時間帯）'!$D$6:$Z$47,23,FALSE))</f>
        <v/>
      </c>
      <c r="AX65" s="157" t="str">
        <f>IF(AX63="","",VLOOKUP(AX63,'シフト記号表（勤務時間帯）'!$D$6:$Z$47,23,FALSE))</f>
        <v/>
      </c>
      <c r="AY65" s="157" t="str">
        <f>IF(AY63="","",VLOOKUP(AY63,'シフト記号表（勤務時間帯）'!$D$6:$Z$47,23,FALSE))</f>
        <v/>
      </c>
      <c r="AZ65" s="819">
        <f>IF($BC$3="４週",SUM(U65:AV65),IF($BC$3="暦月",SUM(U65:AY65),""))</f>
        <v>0</v>
      </c>
      <c r="BA65" s="820"/>
      <c r="BB65" s="821">
        <f>IF($BC$3="４週",AZ65/4,IF($BC$3="暦月",(AZ65/($BC$8/7)),""))</f>
        <v>0</v>
      </c>
      <c r="BC65" s="820"/>
      <c r="BD65" s="813"/>
      <c r="BE65" s="814"/>
      <c r="BF65" s="814"/>
      <c r="BG65" s="814"/>
      <c r="BH65" s="815"/>
    </row>
    <row r="66" spans="2:60" ht="20.25" customHeight="1">
      <c r="B66" s="183"/>
      <c r="C66" s="824"/>
      <c r="D66" s="825"/>
      <c r="E66" s="826"/>
      <c r="F66" s="175"/>
      <c r="G66" s="174"/>
      <c r="H66" s="833"/>
      <c r="I66" s="836"/>
      <c r="J66" s="837"/>
      <c r="K66" s="837"/>
      <c r="L66" s="838"/>
      <c r="M66" s="845"/>
      <c r="N66" s="846"/>
      <c r="O66" s="847"/>
      <c r="P66" s="182" t="s">
        <v>274</v>
      </c>
      <c r="Q66" s="181"/>
      <c r="R66" s="181"/>
      <c r="S66" s="180"/>
      <c r="T66" s="179"/>
      <c r="U66" s="177"/>
      <c r="V66" s="176"/>
      <c r="W66" s="176"/>
      <c r="X66" s="176"/>
      <c r="Y66" s="176"/>
      <c r="Z66" s="176"/>
      <c r="AA66" s="178"/>
      <c r="AB66" s="177"/>
      <c r="AC66" s="176"/>
      <c r="AD66" s="176"/>
      <c r="AE66" s="176"/>
      <c r="AF66" s="176"/>
      <c r="AG66" s="176"/>
      <c r="AH66" s="178"/>
      <c r="AI66" s="177"/>
      <c r="AJ66" s="176"/>
      <c r="AK66" s="176"/>
      <c r="AL66" s="176"/>
      <c r="AM66" s="176"/>
      <c r="AN66" s="176"/>
      <c r="AO66" s="178"/>
      <c r="AP66" s="177"/>
      <c r="AQ66" s="176"/>
      <c r="AR66" s="176"/>
      <c r="AS66" s="176"/>
      <c r="AT66" s="176"/>
      <c r="AU66" s="176"/>
      <c r="AV66" s="178"/>
      <c r="AW66" s="177"/>
      <c r="AX66" s="176"/>
      <c r="AY66" s="176"/>
      <c r="AZ66" s="854"/>
      <c r="BA66" s="823"/>
      <c r="BB66" s="822"/>
      <c r="BC66" s="823"/>
      <c r="BD66" s="807"/>
      <c r="BE66" s="808"/>
      <c r="BF66" s="808"/>
      <c r="BG66" s="808"/>
      <c r="BH66" s="809"/>
    </row>
    <row r="67" spans="2:60" ht="20.25" customHeight="1">
      <c r="B67" s="166">
        <f>B64+1</f>
        <v>16</v>
      </c>
      <c r="C67" s="827"/>
      <c r="D67" s="828"/>
      <c r="E67" s="829"/>
      <c r="F67" s="175">
        <f>C66</f>
        <v>0</v>
      </c>
      <c r="G67" s="174"/>
      <c r="H67" s="834"/>
      <c r="I67" s="839"/>
      <c r="J67" s="840"/>
      <c r="K67" s="840"/>
      <c r="L67" s="841"/>
      <c r="M67" s="848"/>
      <c r="N67" s="849"/>
      <c r="O67" s="850"/>
      <c r="P67" s="173" t="s">
        <v>273</v>
      </c>
      <c r="Q67" s="172"/>
      <c r="R67" s="172"/>
      <c r="S67" s="171"/>
      <c r="T67" s="170"/>
      <c r="U67" s="168" t="str">
        <f>IF(U66="","",VLOOKUP(U66,'シフト記号表（勤務時間帯）'!$D$6:$X$47,21,FALSE))</f>
        <v/>
      </c>
      <c r="V67" s="167" t="str">
        <f>IF(V66="","",VLOOKUP(V66,'シフト記号表（勤務時間帯）'!$D$6:$X$47,21,FALSE))</f>
        <v/>
      </c>
      <c r="W67" s="167" t="str">
        <f>IF(W66="","",VLOOKUP(W66,'シフト記号表（勤務時間帯）'!$D$6:$X$47,21,FALSE))</f>
        <v/>
      </c>
      <c r="X67" s="167" t="str">
        <f>IF(X66="","",VLOOKUP(X66,'シフト記号表（勤務時間帯）'!$D$6:$X$47,21,FALSE))</f>
        <v/>
      </c>
      <c r="Y67" s="167" t="str">
        <f>IF(Y66="","",VLOOKUP(Y66,'シフト記号表（勤務時間帯）'!$D$6:$X$47,21,FALSE))</f>
        <v/>
      </c>
      <c r="Z67" s="167" t="str">
        <f>IF(Z66="","",VLOOKUP(Z66,'シフト記号表（勤務時間帯）'!$D$6:$X$47,21,FALSE))</f>
        <v/>
      </c>
      <c r="AA67" s="169" t="str">
        <f>IF(AA66="","",VLOOKUP(AA66,'シフト記号表（勤務時間帯）'!$D$6:$X$47,21,FALSE))</f>
        <v/>
      </c>
      <c r="AB67" s="168" t="str">
        <f>IF(AB66="","",VLOOKUP(AB66,'シフト記号表（勤務時間帯）'!$D$6:$X$47,21,FALSE))</f>
        <v/>
      </c>
      <c r="AC67" s="167" t="str">
        <f>IF(AC66="","",VLOOKUP(AC66,'シフト記号表（勤務時間帯）'!$D$6:$X$47,21,FALSE))</f>
        <v/>
      </c>
      <c r="AD67" s="167" t="str">
        <f>IF(AD66="","",VLOOKUP(AD66,'シフト記号表（勤務時間帯）'!$D$6:$X$47,21,FALSE))</f>
        <v/>
      </c>
      <c r="AE67" s="167" t="str">
        <f>IF(AE66="","",VLOOKUP(AE66,'シフト記号表（勤務時間帯）'!$D$6:$X$47,21,FALSE))</f>
        <v/>
      </c>
      <c r="AF67" s="167" t="str">
        <f>IF(AF66="","",VLOOKUP(AF66,'シフト記号表（勤務時間帯）'!$D$6:$X$47,21,FALSE))</f>
        <v/>
      </c>
      <c r="AG67" s="167" t="str">
        <f>IF(AG66="","",VLOOKUP(AG66,'シフト記号表（勤務時間帯）'!$D$6:$X$47,21,FALSE))</f>
        <v/>
      </c>
      <c r="AH67" s="169" t="str">
        <f>IF(AH66="","",VLOOKUP(AH66,'シフト記号表（勤務時間帯）'!$D$6:$X$47,21,FALSE))</f>
        <v/>
      </c>
      <c r="AI67" s="168" t="str">
        <f>IF(AI66="","",VLOOKUP(AI66,'シフト記号表（勤務時間帯）'!$D$6:$X$47,21,FALSE))</f>
        <v/>
      </c>
      <c r="AJ67" s="167" t="str">
        <f>IF(AJ66="","",VLOOKUP(AJ66,'シフト記号表（勤務時間帯）'!$D$6:$X$47,21,FALSE))</f>
        <v/>
      </c>
      <c r="AK67" s="167" t="str">
        <f>IF(AK66="","",VLOOKUP(AK66,'シフト記号表（勤務時間帯）'!$D$6:$X$47,21,FALSE))</f>
        <v/>
      </c>
      <c r="AL67" s="167" t="str">
        <f>IF(AL66="","",VLOOKUP(AL66,'シフト記号表（勤務時間帯）'!$D$6:$X$47,21,FALSE))</f>
        <v/>
      </c>
      <c r="AM67" s="167" t="str">
        <f>IF(AM66="","",VLOOKUP(AM66,'シフト記号表（勤務時間帯）'!$D$6:$X$47,21,FALSE))</f>
        <v/>
      </c>
      <c r="AN67" s="167" t="str">
        <f>IF(AN66="","",VLOOKUP(AN66,'シフト記号表（勤務時間帯）'!$D$6:$X$47,21,FALSE))</f>
        <v/>
      </c>
      <c r="AO67" s="169" t="str">
        <f>IF(AO66="","",VLOOKUP(AO66,'シフト記号表（勤務時間帯）'!$D$6:$X$47,21,FALSE))</f>
        <v/>
      </c>
      <c r="AP67" s="168" t="str">
        <f>IF(AP66="","",VLOOKUP(AP66,'シフト記号表（勤務時間帯）'!$D$6:$X$47,21,FALSE))</f>
        <v/>
      </c>
      <c r="AQ67" s="167" t="str">
        <f>IF(AQ66="","",VLOOKUP(AQ66,'シフト記号表（勤務時間帯）'!$D$6:$X$47,21,FALSE))</f>
        <v/>
      </c>
      <c r="AR67" s="167" t="str">
        <f>IF(AR66="","",VLOOKUP(AR66,'シフト記号表（勤務時間帯）'!$D$6:$X$47,21,FALSE))</f>
        <v/>
      </c>
      <c r="AS67" s="167" t="str">
        <f>IF(AS66="","",VLOOKUP(AS66,'シフト記号表（勤務時間帯）'!$D$6:$X$47,21,FALSE))</f>
        <v/>
      </c>
      <c r="AT67" s="167" t="str">
        <f>IF(AT66="","",VLOOKUP(AT66,'シフト記号表（勤務時間帯）'!$D$6:$X$47,21,FALSE))</f>
        <v/>
      </c>
      <c r="AU67" s="167" t="str">
        <f>IF(AU66="","",VLOOKUP(AU66,'シフト記号表（勤務時間帯）'!$D$6:$X$47,21,FALSE))</f>
        <v/>
      </c>
      <c r="AV67" s="169" t="str">
        <f>IF(AV66="","",VLOOKUP(AV66,'シフト記号表（勤務時間帯）'!$D$6:$X$47,21,FALSE))</f>
        <v/>
      </c>
      <c r="AW67" s="168" t="str">
        <f>IF(AW66="","",VLOOKUP(AW66,'シフト記号表（勤務時間帯）'!$D$6:$X$47,21,FALSE))</f>
        <v/>
      </c>
      <c r="AX67" s="167" t="str">
        <f>IF(AX66="","",VLOOKUP(AX66,'シフト記号表（勤務時間帯）'!$D$6:$X$47,21,FALSE))</f>
        <v/>
      </c>
      <c r="AY67" s="167" t="str">
        <f>IF(AY66="","",VLOOKUP(AY66,'シフト記号表（勤務時間帯）'!$D$6:$X$47,21,FALSE))</f>
        <v/>
      </c>
      <c r="AZ67" s="816">
        <f>IF($BC$3="４週",SUM(U67:AV67),IF($BC$3="暦月",SUM(U67:AY67),""))</f>
        <v>0</v>
      </c>
      <c r="BA67" s="817"/>
      <c r="BB67" s="818">
        <f>IF($BC$3="４週",AZ67/4,IF($BC$3="暦月",(AZ67/($BC$8/7)),""))</f>
        <v>0</v>
      </c>
      <c r="BC67" s="817"/>
      <c r="BD67" s="810"/>
      <c r="BE67" s="811"/>
      <c r="BF67" s="811"/>
      <c r="BG67" s="811"/>
      <c r="BH67" s="812"/>
    </row>
    <row r="68" spans="2:60" ht="20.25" customHeight="1" thickBot="1">
      <c r="B68" s="166"/>
      <c r="C68" s="830"/>
      <c r="D68" s="831"/>
      <c r="E68" s="832"/>
      <c r="F68" s="165"/>
      <c r="G68" s="164">
        <f>C66</f>
        <v>0</v>
      </c>
      <c r="H68" s="835"/>
      <c r="I68" s="842"/>
      <c r="J68" s="843"/>
      <c r="K68" s="843"/>
      <c r="L68" s="844"/>
      <c r="M68" s="851"/>
      <c r="N68" s="852"/>
      <c r="O68" s="853"/>
      <c r="P68" s="163" t="s">
        <v>272</v>
      </c>
      <c r="Q68" s="162"/>
      <c r="R68" s="162"/>
      <c r="S68" s="161"/>
      <c r="T68" s="160"/>
      <c r="U68" s="158" t="str">
        <f>IF(U66="","",VLOOKUP(U66,'シフト記号表（勤務時間帯）'!$D$6:$Z$47,23,FALSE))</f>
        <v/>
      </c>
      <c r="V68" s="157" t="str">
        <f>IF(V66="","",VLOOKUP(V66,'シフト記号表（勤務時間帯）'!$D$6:$Z$47,23,FALSE))</f>
        <v/>
      </c>
      <c r="W68" s="157" t="str">
        <f>IF(W66="","",VLOOKUP(W66,'シフト記号表（勤務時間帯）'!$D$6:$Z$47,23,FALSE))</f>
        <v/>
      </c>
      <c r="X68" s="157" t="str">
        <f>IF(X66="","",VLOOKUP(X66,'シフト記号表（勤務時間帯）'!$D$6:$Z$47,23,FALSE))</f>
        <v/>
      </c>
      <c r="Y68" s="157" t="str">
        <f>IF(Y66="","",VLOOKUP(Y66,'シフト記号表（勤務時間帯）'!$D$6:$Z$47,23,FALSE))</f>
        <v/>
      </c>
      <c r="Z68" s="157" t="str">
        <f>IF(Z66="","",VLOOKUP(Z66,'シフト記号表（勤務時間帯）'!$D$6:$Z$47,23,FALSE))</f>
        <v/>
      </c>
      <c r="AA68" s="159" t="str">
        <f>IF(AA66="","",VLOOKUP(AA66,'シフト記号表（勤務時間帯）'!$D$6:$Z$47,23,FALSE))</f>
        <v/>
      </c>
      <c r="AB68" s="158" t="str">
        <f>IF(AB66="","",VLOOKUP(AB66,'シフト記号表（勤務時間帯）'!$D$6:$Z$47,23,FALSE))</f>
        <v/>
      </c>
      <c r="AC68" s="157" t="str">
        <f>IF(AC66="","",VLOOKUP(AC66,'シフト記号表（勤務時間帯）'!$D$6:$Z$47,23,FALSE))</f>
        <v/>
      </c>
      <c r="AD68" s="157" t="str">
        <f>IF(AD66="","",VLOOKUP(AD66,'シフト記号表（勤務時間帯）'!$D$6:$Z$47,23,FALSE))</f>
        <v/>
      </c>
      <c r="AE68" s="157" t="str">
        <f>IF(AE66="","",VLOOKUP(AE66,'シフト記号表（勤務時間帯）'!$D$6:$Z$47,23,FALSE))</f>
        <v/>
      </c>
      <c r="AF68" s="157" t="str">
        <f>IF(AF66="","",VLOOKUP(AF66,'シフト記号表（勤務時間帯）'!$D$6:$Z$47,23,FALSE))</f>
        <v/>
      </c>
      <c r="AG68" s="157" t="str">
        <f>IF(AG66="","",VLOOKUP(AG66,'シフト記号表（勤務時間帯）'!$D$6:$Z$47,23,FALSE))</f>
        <v/>
      </c>
      <c r="AH68" s="159" t="str">
        <f>IF(AH66="","",VLOOKUP(AH66,'シフト記号表（勤務時間帯）'!$D$6:$Z$47,23,FALSE))</f>
        <v/>
      </c>
      <c r="AI68" s="158" t="str">
        <f>IF(AI66="","",VLOOKUP(AI66,'シフト記号表（勤務時間帯）'!$D$6:$Z$47,23,FALSE))</f>
        <v/>
      </c>
      <c r="AJ68" s="157" t="str">
        <f>IF(AJ66="","",VLOOKUP(AJ66,'シフト記号表（勤務時間帯）'!$D$6:$Z$47,23,FALSE))</f>
        <v/>
      </c>
      <c r="AK68" s="157" t="str">
        <f>IF(AK66="","",VLOOKUP(AK66,'シフト記号表（勤務時間帯）'!$D$6:$Z$47,23,FALSE))</f>
        <v/>
      </c>
      <c r="AL68" s="157" t="str">
        <f>IF(AL66="","",VLOOKUP(AL66,'シフト記号表（勤務時間帯）'!$D$6:$Z$47,23,FALSE))</f>
        <v/>
      </c>
      <c r="AM68" s="157" t="str">
        <f>IF(AM66="","",VLOOKUP(AM66,'シフト記号表（勤務時間帯）'!$D$6:$Z$47,23,FALSE))</f>
        <v/>
      </c>
      <c r="AN68" s="157" t="str">
        <f>IF(AN66="","",VLOOKUP(AN66,'シフト記号表（勤務時間帯）'!$D$6:$Z$47,23,FALSE))</f>
        <v/>
      </c>
      <c r="AO68" s="159" t="str">
        <f>IF(AO66="","",VLOOKUP(AO66,'シフト記号表（勤務時間帯）'!$D$6:$Z$47,23,FALSE))</f>
        <v/>
      </c>
      <c r="AP68" s="158" t="str">
        <f>IF(AP66="","",VLOOKUP(AP66,'シフト記号表（勤務時間帯）'!$D$6:$Z$47,23,FALSE))</f>
        <v/>
      </c>
      <c r="AQ68" s="157" t="str">
        <f>IF(AQ66="","",VLOOKUP(AQ66,'シフト記号表（勤務時間帯）'!$D$6:$Z$47,23,FALSE))</f>
        <v/>
      </c>
      <c r="AR68" s="157" t="str">
        <f>IF(AR66="","",VLOOKUP(AR66,'シフト記号表（勤務時間帯）'!$D$6:$Z$47,23,FALSE))</f>
        <v/>
      </c>
      <c r="AS68" s="157" t="str">
        <f>IF(AS66="","",VLOOKUP(AS66,'シフト記号表（勤務時間帯）'!$D$6:$Z$47,23,FALSE))</f>
        <v/>
      </c>
      <c r="AT68" s="157" t="str">
        <f>IF(AT66="","",VLOOKUP(AT66,'シフト記号表（勤務時間帯）'!$D$6:$Z$47,23,FALSE))</f>
        <v/>
      </c>
      <c r="AU68" s="157" t="str">
        <f>IF(AU66="","",VLOOKUP(AU66,'シフト記号表（勤務時間帯）'!$D$6:$Z$47,23,FALSE))</f>
        <v/>
      </c>
      <c r="AV68" s="159" t="str">
        <f>IF(AV66="","",VLOOKUP(AV66,'シフト記号表（勤務時間帯）'!$D$6:$Z$47,23,FALSE))</f>
        <v/>
      </c>
      <c r="AW68" s="158" t="str">
        <f>IF(AW66="","",VLOOKUP(AW66,'シフト記号表（勤務時間帯）'!$D$6:$Z$47,23,FALSE))</f>
        <v/>
      </c>
      <c r="AX68" s="157" t="str">
        <f>IF(AX66="","",VLOOKUP(AX66,'シフト記号表（勤務時間帯）'!$D$6:$Z$47,23,FALSE))</f>
        <v/>
      </c>
      <c r="AY68" s="157" t="str">
        <f>IF(AY66="","",VLOOKUP(AY66,'シフト記号表（勤務時間帯）'!$D$6:$Z$47,23,FALSE))</f>
        <v/>
      </c>
      <c r="AZ68" s="819">
        <f>IF($BC$3="４週",SUM(U68:AV68),IF($BC$3="暦月",SUM(U68:AY68),""))</f>
        <v>0</v>
      </c>
      <c r="BA68" s="820"/>
      <c r="BB68" s="821">
        <f>IF($BC$3="４週",AZ68/4,IF($BC$3="暦月",(AZ68/($BC$8/7)),""))</f>
        <v>0</v>
      </c>
      <c r="BC68" s="820"/>
      <c r="BD68" s="810"/>
      <c r="BE68" s="811"/>
      <c r="BF68" s="811"/>
      <c r="BG68" s="811"/>
      <c r="BH68" s="812"/>
    </row>
    <row r="69" spans="2:60" ht="20.25" customHeight="1">
      <c r="B69" s="779" t="s">
        <v>271</v>
      </c>
      <c r="C69" s="780"/>
      <c r="D69" s="780"/>
      <c r="E69" s="780"/>
      <c r="F69" s="780"/>
      <c r="G69" s="780"/>
      <c r="H69" s="780"/>
      <c r="I69" s="780"/>
      <c r="J69" s="780"/>
      <c r="K69" s="780"/>
      <c r="L69" s="780"/>
      <c r="M69" s="780"/>
      <c r="N69" s="780"/>
      <c r="O69" s="780"/>
      <c r="P69" s="780"/>
      <c r="Q69" s="780"/>
      <c r="R69" s="780"/>
      <c r="S69" s="780"/>
      <c r="T69" s="781"/>
      <c r="U69" s="156"/>
      <c r="V69" s="153"/>
      <c r="W69" s="153"/>
      <c r="X69" s="153"/>
      <c r="Y69" s="153"/>
      <c r="Z69" s="153"/>
      <c r="AA69" s="155"/>
      <c r="AB69" s="154"/>
      <c r="AC69" s="153"/>
      <c r="AD69" s="153"/>
      <c r="AE69" s="153"/>
      <c r="AF69" s="153"/>
      <c r="AG69" s="153"/>
      <c r="AH69" s="155"/>
      <c r="AI69" s="154"/>
      <c r="AJ69" s="153"/>
      <c r="AK69" s="153"/>
      <c r="AL69" s="153"/>
      <c r="AM69" s="153"/>
      <c r="AN69" s="153"/>
      <c r="AO69" s="155"/>
      <c r="AP69" s="154"/>
      <c r="AQ69" s="153"/>
      <c r="AR69" s="153"/>
      <c r="AS69" s="153"/>
      <c r="AT69" s="153"/>
      <c r="AU69" s="153"/>
      <c r="AV69" s="155"/>
      <c r="AW69" s="154"/>
      <c r="AX69" s="153"/>
      <c r="AY69" s="152"/>
      <c r="AZ69" s="782"/>
      <c r="BA69" s="783"/>
      <c r="BB69" s="788"/>
      <c r="BC69" s="789"/>
      <c r="BD69" s="789"/>
      <c r="BE69" s="789"/>
      <c r="BF69" s="789"/>
      <c r="BG69" s="789"/>
      <c r="BH69" s="790"/>
    </row>
    <row r="70" spans="2:60" ht="20.25" customHeight="1">
      <c r="B70" s="797" t="s">
        <v>270</v>
      </c>
      <c r="C70" s="798"/>
      <c r="D70" s="798"/>
      <c r="E70" s="798"/>
      <c r="F70" s="798"/>
      <c r="G70" s="798"/>
      <c r="H70" s="798"/>
      <c r="I70" s="798"/>
      <c r="J70" s="798"/>
      <c r="K70" s="798"/>
      <c r="L70" s="798"/>
      <c r="M70" s="798"/>
      <c r="N70" s="798"/>
      <c r="O70" s="798"/>
      <c r="P70" s="798"/>
      <c r="Q70" s="798"/>
      <c r="R70" s="798"/>
      <c r="S70" s="798"/>
      <c r="T70" s="799"/>
      <c r="U70" s="149"/>
      <c r="V70" s="146"/>
      <c r="W70" s="146"/>
      <c r="X70" s="146"/>
      <c r="Y70" s="146"/>
      <c r="Z70" s="146"/>
      <c r="AA70" s="151"/>
      <c r="AB70" s="150"/>
      <c r="AC70" s="146"/>
      <c r="AD70" s="146"/>
      <c r="AE70" s="146"/>
      <c r="AF70" s="146"/>
      <c r="AG70" s="146"/>
      <c r="AH70" s="151"/>
      <c r="AI70" s="150"/>
      <c r="AJ70" s="146"/>
      <c r="AK70" s="146"/>
      <c r="AL70" s="146"/>
      <c r="AM70" s="146"/>
      <c r="AN70" s="146"/>
      <c r="AO70" s="151"/>
      <c r="AP70" s="150"/>
      <c r="AQ70" s="146"/>
      <c r="AR70" s="146"/>
      <c r="AS70" s="146"/>
      <c r="AT70" s="146"/>
      <c r="AU70" s="146"/>
      <c r="AV70" s="151"/>
      <c r="AW70" s="150"/>
      <c r="AX70" s="146"/>
      <c r="AY70" s="145"/>
      <c r="AZ70" s="784"/>
      <c r="BA70" s="785"/>
      <c r="BB70" s="791"/>
      <c r="BC70" s="792"/>
      <c r="BD70" s="792"/>
      <c r="BE70" s="792"/>
      <c r="BF70" s="792"/>
      <c r="BG70" s="792"/>
      <c r="BH70" s="793"/>
    </row>
    <row r="71" spans="2:60" ht="20.25" customHeight="1">
      <c r="B71" s="797" t="s">
        <v>269</v>
      </c>
      <c r="C71" s="798"/>
      <c r="D71" s="798"/>
      <c r="E71" s="798"/>
      <c r="F71" s="798"/>
      <c r="G71" s="798"/>
      <c r="H71" s="798"/>
      <c r="I71" s="798"/>
      <c r="J71" s="798"/>
      <c r="K71" s="798"/>
      <c r="L71" s="798"/>
      <c r="M71" s="798"/>
      <c r="N71" s="798"/>
      <c r="O71" s="798"/>
      <c r="P71" s="798"/>
      <c r="Q71" s="798"/>
      <c r="R71" s="798"/>
      <c r="S71" s="798"/>
      <c r="T71" s="799"/>
      <c r="U71" s="149"/>
      <c r="V71" s="146"/>
      <c r="W71" s="146"/>
      <c r="X71" s="146"/>
      <c r="Y71" s="146"/>
      <c r="Z71" s="146"/>
      <c r="AA71" s="148"/>
      <c r="AB71" s="147"/>
      <c r="AC71" s="146"/>
      <c r="AD71" s="146"/>
      <c r="AE71" s="146"/>
      <c r="AF71" s="146"/>
      <c r="AG71" s="146"/>
      <c r="AH71" s="148"/>
      <c r="AI71" s="147"/>
      <c r="AJ71" s="146"/>
      <c r="AK71" s="146"/>
      <c r="AL71" s="146"/>
      <c r="AM71" s="146"/>
      <c r="AN71" s="146"/>
      <c r="AO71" s="148"/>
      <c r="AP71" s="147"/>
      <c r="AQ71" s="146"/>
      <c r="AR71" s="146"/>
      <c r="AS71" s="146"/>
      <c r="AT71" s="146"/>
      <c r="AU71" s="146"/>
      <c r="AV71" s="148"/>
      <c r="AW71" s="147"/>
      <c r="AX71" s="146"/>
      <c r="AY71" s="145"/>
      <c r="AZ71" s="784"/>
      <c r="BA71" s="785"/>
      <c r="BB71" s="791"/>
      <c r="BC71" s="792"/>
      <c r="BD71" s="792"/>
      <c r="BE71" s="792"/>
      <c r="BF71" s="792"/>
      <c r="BG71" s="792"/>
      <c r="BH71" s="793"/>
    </row>
    <row r="72" spans="2:60" ht="20.25" customHeight="1">
      <c r="B72" s="797" t="s">
        <v>268</v>
      </c>
      <c r="C72" s="798"/>
      <c r="D72" s="798"/>
      <c r="E72" s="798"/>
      <c r="F72" s="798"/>
      <c r="G72" s="798"/>
      <c r="H72" s="798"/>
      <c r="I72" s="798"/>
      <c r="J72" s="798"/>
      <c r="K72" s="798"/>
      <c r="L72" s="798"/>
      <c r="M72" s="798"/>
      <c r="N72" s="798"/>
      <c r="O72" s="798"/>
      <c r="P72" s="798"/>
      <c r="Q72" s="798"/>
      <c r="R72" s="798"/>
      <c r="S72" s="798"/>
      <c r="T72" s="799"/>
      <c r="U72" s="149"/>
      <c r="V72" s="146"/>
      <c r="W72" s="146"/>
      <c r="X72" s="146"/>
      <c r="Y72" s="146"/>
      <c r="Z72" s="146"/>
      <c r="AA72" s="148"/>
      <c r="AB72" s="147"/>
      <c r="AC72" s="146"/>
      <c r="AD72" s="146"/>
      <c r="AE72" s="146"/>
      <c r="AF72" s="146"/>
      <c r="AG72" s="146"/>
      <c r="AH72" s="148"/>
      <c r="AI72" s="147"/>
      <c r="AJ72" s="146"/>
      <c r="AK72" s="146"/>
      <c r="AL72" s="146"/>
      <c r="AM72" s="146"/>
      <c r="AN72" s="146"/>
      <c r="AO72" s="148"/>
      <c r="AP72" s="147"/>
      <c r="AQ72" s="146"/>
      <c r="AR72" s="146"/>
      <c r="AS72" s="146"/>
      <c r="AT72" s="146"/>
      <c r="AU72" s="146"/>
      <c r="AV72" s="148"/>
      <c r="AW72" s="147"/>
      <c r="AX72" s="146"/>
      <c r="AY72" s="145"/>
      <c r="AZ72" s="786"/>
      <c r="BA72" s="787"/>
      <c r="BB72" s="791"/>
      <c r="BC72" s="792"/>
      <c r="BD72" s="792"/>
      <c r="BE72" s="792"/>
      <c r="BF72" s="792"/>
      <c r="BG72" s="792"/>
      <c r="BH72" s="793"/>
    </row>
    <row r="73" spans="2:60" ht="20.25" customHeight="1">
      <c r="B73" s="797" t="s">
        <v>267</v>
      </c>
      <c r="C73" s="798"/>
      <c r="D73" s="798"/>
      <c r="E73" s="798"/>
      <c r="F73" s="798"/>
      <c r="G73" s="798"/>
      <c r="H73" s="798"/>
      <c r="I73" s="798"/>
      <c r="J73" s="798"/>
      <c r="K73" s="798"/>
      <c r="L73" s="798"/>
      <c r="M73" s="798"/>
      <c r="N73" s="798"/>
      <c r="O73" s="798"/>
      <c r="P73" s="798"/>
      <c r="Q73" s="798"/>
      <c r="R73" s="798"/>
      <c r="S73" s="798"/>
      <c r="T73" s="799"/>
      <c r="U73" s="143" t="str">
        <f t="shared" ref="U73:AY73" si="1">IF(SUMIF($F$21:$F$68,"介護従業者",U21:U68)=0,"",SUMIF($F$21:$F$68,"介護従業者",U21:U68))</f>
        <v/>
      </c>
      <c r="V73" s="142" t="str">
        <f t="shared" si="1"/>
        <v/>
      </c>
      <c r="W73" s="142" t="str">
        <f t="shared" si="1"/>
        <v/>
      </c>
      <c r="X73" s="142" t="str">
        <f t="shared" si="1"/>
        <v/>
      </c>
      <c r="Y73" s="142" t="str">
        <f t="shared" si="1"/>
        <v/>
      </c>
      <c r="Z73" s="142" t="str">
        <f t="shared" si="1"/>
        <v/>
      </c>
      <c r="AA73" s="144" t="str">
        <f t="shared" si="1"/>
        <v/>
      </c>
      <c r="AB73" s="143" t="str">
        <f t="shared" si="1"/>
        <v/>
      </c>
      <c r="AC73" s="142" t="str">
        <f t="shared" si="1"/>
        <v/>
      </c>
      <c r="AD73" s="142" t="str">
        <f t="shared" si="1"/>
        <v/>
      </c>
      <c r="AE73" s="142" t="str">
        <f t="shared" si="1"/>
        <v/>
      </c>
      <c r="AF73" s="142" t="str">
        <f t="shared" si="1"/>
        <v/>
      </c>
      <c r="AG73" s="142" t="str">
        <f t="shared" si="1"/>
        <v/>
      </c>
      <c r="AH73" s="144" t="str">
        <f t="shared" si="1"/>
        <v/>
      </c>
      <c r="AI73" s="143" t="str">
        <f t="shared" si="1"/>
        <v/>
      </c>
      <c r="AJ73" s="142" t="str">
        <f t="shared" si="1"/>
        <v/>
      </c>
      <c r="AK73" s="142" t="str">
        <f t="shared" si="1"/>
        <v/>
      </c>
      <c r="AL73" s="142" t="str">
        <f t="shared" si="1"/>
        <v/>
      </c>
      <c r="AM73" s="142" t="str">
        <f t="shared" si="1"/>
        <v/>
      </c>
      <c r="AN73" s="142" t="str">
        <f t="shared" si="1"/>
        <v/>
      </c>
      <c r="AO73" s="144" t="str">
        <f t="shared" si="1"/>
        <v/>
      </c>
      <c r="AP73" s="143" t="str">
        <f t="shared" si="1"/>
        <v/>
      </c>
      <c r="AQ73" s="142" t="str">
        <f t="shared" si="1"/>
        <v/>
      </c>
      <c r="AR73" s="142" t="str">
        <f t="shared" si="1"/>
        <v/>
      </c>
      <c r="AS73" s="142" t="str">
        <f t="shared" si="1"/>
        <v/>
      </c>
      <c r="AT73" s="142" t="str">
        <f t="shared" si="1"/>
        <v/>
      </c>
      <c r="AU73" s="142" t="str">
        <f t="shared" si="1"/>
        <v/>
      </c>
      <c r="AV73" s="144" t="str">
        <f t="shared" si="1"/>
        <v/>
      </c>
      <c r="AW73" s="143" t="str">
        <f t="shared" si="1"/>
        <v/>
      </c>
      <c r="AX73" s="142" t="str">
        <f t="shared" si="1"/>
        <v/>
      </c>
      <c r="AY73" s="142" t="str">
        <f t="shared" si="1"/>
        <v/>
      </c>
      <c r="AZ73" s="800">
        <f>IF($BC$3="４週",SUM(U73:AV73),IF($BC$3="暦月",SUM(U73:AY73),""))</f>
        <v>0</v>
      </c>
      <c r="BA73" s="801"/>
      <c r="BB73" s="791"/>
      <c r="BC73" s="792"/>
      <c r="BD73" s="792"/>
      <c r="BE73" s="792"/>
      <c r="BF73" s="792"/>
      <c r="BG73" s="792"/>
      <c r="BH73" s="793"/>
    </row>
    <row r="74" spans="2:60" ht="20.25" customHeight="1" thickBot="1">
      <c r="B74" s="802" t="s">
        <v>266</v>
      </c>
      <c r="C74" s="803"/>
      <c r="D74" s="803"/>
      <c r="E74" s="803"/>
      <c r="F74" s="803"/>
      <c r="G74" s="803"/>
      <c r="H74" s="803"/>
      <c r="I74" s="803"/>
      <c r="J74" s="803"/>
      <c r="K74" s="803"/>
      <c r="L74" s="803"/>
      <c r="M74" s="803"/>
      <c r="N74" s="803"/>
      <c r="O74" s="803"/>
      <c r="P74" s="803"/>
      <c r="Q74" s="803"/>
      <c r="R74" s="803"/>
      <c r="S74" s="803"/>
      <c r="T74" s="804"/>
      <c r="U74" s="141" t="str">
        <f t="shared" ref="U74:AY74" si="2">IF(SUMIF($G$21:$G$68,"介護従業者",U21:U68)=0,"",SUMIF($G$21:$G$68,"介護従業者",U21:U68))</f>
        <v/>
      </c>
      <c r="V74" s="138" t="str">
        <f t="shared" si="2"/>
        <v/>
      </c>
      <c r="W74" s="138" t="str">
        <f t="shared" si="2"/>
        <v/>
      </c>
      <c r="X74" s="138" t="str">
        <f t="shared" si="2"/>
        <v/>
      </c>
      <c r="Y74" s="138" t="str">
        <f t="shared" si="2"/>
        <v/>
      </c>
      <c r="Z74" s="138" t="str">
        <f t="shared" si="2"/>
        <v/>
      </c>
      <c r="AA74" s="140" t="str">
        <f t="shared" si="2"/>
        <v/>
      </c>
      <c r="AB74" s="139" t="str">
        <f t="shared" si="2"/>
        <v/>
      </c>
      <c r="AC74" s="138" t="str">
        <f t="shared" si="2"/>
        <v/>
      </c>
      <c r="AD74" s="138" t="str">
        <f t="shared" si="2"/>
        <v/>
      </c>
      <c r="AE74" s="138" t="str">
        <f t="shared" si="2"/>
        <v/>
      </c>
      <c r="AF74" s="138" t="str">
        <f t="shared" si="2"/>
        <v/>
      </c>
      <c r="AG74" s="138" t="str">
        <f t="shared" si="2"/>
        <v/>
      </c>
      <c r="AH74" s="140" t="str">
        <f t="shared" si="2"/>
        <v/>
      </c>
      <c r="AI74" s="139" t="str">
        <f t="shared" si="2"/>
        <v/>
      </c>
      <c r="AJ74" s="138" t="str">
        <f t="shared" si="2"/>
        <v/>
      </c>
      <c r="AK74" s="138" t="str">
        <f t="shared" si="2"/>
        <v/>
      </c>
      <c r="AL74" s="138" t="str">
        <f t="shared" si="2"/>
        <v/>
      </c>
      <c r="AM74" s="138" t="str">
        <f t="shared" si="2"/>
        <v/>
      </c>
      <c r="AN74" s="138" t="str">
        <f t="shared" si="2"/>
        <v/>
      </c>
      <c r="AO74" s="140" t="str">
        <f t="shared" si="2"/>
        <v/>
      </c>
      <c r="AP74" s="139" t="str">
        <f t="shared" si="2"/>
        <v/>
      </c>
      <c r="AQ74" s="138" t="str">
        <f t="shared" si="2"/>
        <v/>
      </c>
      <c r="AR74" s="138" t="str">
        <f t="shared" si="2"/>
        <v/>
      </c>
      <c r="AS74" s="138" t="str">
        <f t="shared" si="2"/>
        <v/>
      </c>
      <c r="AT74" s="138" t="str">
        <f t="shared" si="2"/>
        <v/>
      </c>
      <c r="AU74" s="138" t="str">
        <f t="shared" si="2"/>
        <v/>
      </c>
      <c r="AV74" s="140" t="str">
        <f t="shared" si="2"/>
        <v/>
      </c>
      <c r="AW74" s="139" t="str">
        <f t="shared" si="2"/>
        <v/>
      </c>
      <c r="AX74" s="138" t="str">
        <f t="shared" si="2"/>
        <v/>
      </c>
      <c r="AY74" s="137" t="str">
        <f t="shared" si="2"/>
        <v/>
      </c>
      <c r="AZ74" s="805">
        <f>IF($BC$3="４週",SUM(U74:AV74),IF($BC$3="暦月",SUM(U74:AY74),""))</f>
        <v>0</v>
      </c>
      <c r="BA74" s="806"/>
      <c r="BB74" s="794"/>
      <c r="BC74" s="795"/>
      <c r="BD74" s="795"/>
      <c r="BE74" s="795"/>
      <c r="BF74" s="795"/>
      <c r="BG74" s="795"/>
      <c r="BH74" s="796"/>
    </row>
    <row r="75" spans="2:60" s="133" customFormat="1" ht="20.25" customHeight="1">
      <c r="C75" s="136"/>
      <c r="D75" s="136"/>
      <c r="E75" s="136"/>
      <c r="F75" s="136"/>
      <c r="G75" s="136"/>
      <c r="R75" s="135"/>
      <c r="BH75" s="134"/>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28"/>
      <c r="B129" s="128"/>
      <c r="C129" s="129"/>
      <c r="D129" s="129"/>
      <c r="E129" s="129"/>
      <c r="F129" s="129"/>
      <c r="G129" s="129"/>
      <c r="H129" s="129"/>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1"/>
      <c r="AY129" s="131"/>
      <c r="AZ129" s="131"/>
      <c r="BA129" s="131"/>
      <c r="BB129" s="131"/>
      <c r="BC129" s="131"/>
      <c r="BD129" s="131"/>
      <c r="BE129" s="131"/>
    </row>
    <row r="130" spans="1:57">
      <c r="A130" s="128"/>
      <c r="B130" s="128"/>
      <c r="C130" s="129"/>
      <c r="D130" s="129"/>
      <c r="E130" s="129"/>
      <c r="F130" s="129"/>
      <c r="G130" s="129"/>
      <c r="H130" s="129"/>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1"/>
      <c r="AY130" s="131"/>
      <c r="AZ130" s="131"/>
      <c r="BA130" s="131"/>
      <c r="BB130" s="131"/>
      <c r="BC130" s="131"/>
      <c r="BD130" s="131"/>
      <c r="BE130" s="131"/>
    </row>
    <row r="131" spans="1:57">
      <c r="A131" s="128"/>
      <c r="B131" s="128"/>
      <c r="C131" s="130"/>
      <c r="D131" s="130"/>
      <c r="E131" s="130"/>
      <c r="F131" s="130"/>
      <c r="G131" s="130"/>
      <c r="H131" s="130"/>
      <c r="I131" s="129"/>
      <c r="J131" s="129"/>
      <c r="K131" s="128"/>
      <c r="L131" s="128"/>
      <c r="M131" s="128"/>
      <c r="N131" s="128"/>
      <c r="O131" s="128"/>
      <c r="P131" s="128"/>
    </row>
    <row r="132" spans="1:57">
      <c r="A132" s="128"/>
      <c r="B132" s="128"/>
      <c r="C132" s="130"/>
      <c r="D132" s="130"/>
      <c r="E132" s="130"/>
      <c r="F132" s="130"/>
      <c r="G132" s="130"/>
      <c r="H132" s="130"/>
      <c r="I132" s="129"/>
      <c r="J132" s="129"/>
      <c r="K132" s="128"/>
      <c r="L132" s="128"/>
      <c r="M132" s="128"/>
      <c r="N132" s="128"/>
      <c r="O132" s="128"/>
      <c r="P132" s="128"/>
    </row>
    <row r="133" spans="1:57">
      <c r="C133" s="127"/>
      <c r="D133" s="127"/>
      <c r="E133" s="127"/>
      <c r="F133" s="127"/>
      <c r="G133" s="127"/>
      <c r="H133" s="127"/>
    </row>
    <row r="134" spans="1:57">
      <c r="C134" s="127"/>
      <c r="D134" s="127"/>
      <c r="E134" s="127"/>
      <c r="F134" s="127"/>
      <c r="G134" s="127"/>
      <c r="H134" s="127"/>
    </row>
    <row r="135" spans="1:57">
      <c r="C135" s="127"/>
      <c r="D135" s="127"/>
      <c r="E135" s="127"/>
      <c r="F135" s="127"/>
      <c r="G135" s="127"/>
      <c r="H135" s="127"/>
    </row>
    <row r="136" spans="1:57">
      <c r="C136" s="127"/>
      <c r="D136" s="127"/>
      <c r="E136" s="127"/>
      <c r="F136" s="127"/>
      <c r="G136" s="127"/>
      <c r="H136" s="127"/>
    </row>
  </sheetData>
  <sheetProtection insertRows="0" deleteRows="0"/>
  <mergeCells count="216">
    <mergeCell ref="BC8:BD8"/>
    <mergeCell ref="U12:V12"/>
    <mergeCell ref="BB13:BD13"/>
    <mergeCell ref="BF13:BH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4:E26"/>
    <mergeCell ref="H24:H26"/>
    <mergeCell ref="I24:L26"/>
    <mergeCell ref="M24:O26"/>
    <mergeCell ref="AZ24:BA24"/>
    <mergeCell ref="C21:E23"/>
    <mergeCell ref="H21:H23"/>
    <mergeCell ref="I21:L23"/>
    <mergeCell ref="M21:O23"/>
    <mergeCell ref="AZ21:BA21"/>
    <mergeCell ref="BD21:BH23"/>
    <mergeCell ref="AZ22:BA22"/>
    <mergeCell ref="BB22:BC22"/>
    <mergeCell ref="AZ23:BA23"/>
    <mergeCell ref="BB23:BC23"/>
    <mergeCell ref="BB21:BC21"/>
    <mergeCell ref="BB24:BC24"/>
    <mergeCell ref="BD24:BH26"/>
    <mergeCell ref="AZ25:BA25"/>
    <mergeCell ref="BB25:BC25"/>
    <mergeCell ref="AZ26:BA26"/>
    <mergeCell ref="BB26:BC26"/>
    <mergeCell ref="C30:E32"/>
    <mergeCell ref="H30:H32"/>
    <mergeCell ref="I30:L32"/>
    <mergeCell ref="M30:O32"/>
    <mergeCell ref="AZ30:BA30"/>
    <mergeCell ref="C27:E29"/>
    <mergeCell ref="H27:H29"/>
    <mergeCell ref="I27:L29"/>
    <mergeCell ref="M27:O29"/>
    <mergeCell ref="AZ27:BA27"/>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6:E38"/>
    <mergeCell ref="H36:H38"/>
    <mergeCell ref="I36:L38"/>
    <mergeCell ref="M36:O38"/>
    <mergeCell ref="AZ36:BA36"/>
    <mergeCell ref="C33:E35"/>
    <mergeCell ref="H33:H35"/>
    <mergeCell ref="I33:L35"/>
    <mergeCell ref="M33:O35"/>
    <mergeCell ref="AZ33:BA33"/>
    <mergeCell ref="BD33:BH35"/>
    <mergeCell ref="AZ34:BA34"/>
    <mergeCell ref="BB34:BC34"/>
    <mergeCell ref="AZ35:BA35"/>
    <mergeCell ref="BB35:BC35"/>
    <mergeCell ref="BB33:BC33"/>
    <mergeCell ref="BB36:BC36"/>
    <mergeCell ref="BD36:BH38"/>
    <mergeCell ref="AZ37:BA37"/>
    <mergeCell ref="BB37:BC37"/>
    <mergeCell ref="AZ38:BA38"/>
    <mergeCell ref="BB38:BC38"/>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69:T69"/>
    <mergeCell ref="AZ69:BA72"/>
    <mergeCell ref="BB69:BH74"/>
    <mergeCell ref="B70:T70"/>
    <mergeCell ref="B71:T71"/>
    <mergeCell ref="B72:T72"/>
    <mergeCell ref="B73:T73"/>
    <mergeCell ref="AZ73:BA73"/>
    <mergeCell ref="B74:T74"/>
    <mergeCell ref="AZ74:BA74"/>
  </mergeCells>
  <phoneticPr fontId="5"/>
  <conditionalFormatting sqref="U23:AA23">
    <cfRule type="expression" dxfId="176" priority="177">
      <formula>OR(U$69=$B22,U$70=$B22)</formula>
    </cfRule>
  </conditionalFormatting>
  <conditionalFormatting sqref="U22:AA23">
    <cfRule type="expression" dxfId="175" priority="176">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175">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17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173">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17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171">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17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169">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16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167">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6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65">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6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63">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6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1">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18.75"/>
  <cols>
    <col min="1" max="1" width="1.625" style="280" customWidth="1"/>
    <col min="2" max="2" width="5.625" style="281" customWidth="1"/>
    <col min="3" max="3" width="10.625" style="281" customWidth="1"/>
    <col min="4" max="4" width="10.625" style="281" hidden="1" customWidth="1"/>
    <col min="5" max="5" width="3.375" style="281" bestFit="1" customWidth="1"/>
    <col min="6" max="6" width="15.625" style="280" customWidth="1"/>
    <col min="7" max="7" width="3.375" style="280" bestFit="1" customWidth="1"/>
    <col min="8" max="8" width="15.625" style="280" customWidth="1"/>
    <col min="9" max="9" width="3.375" style="280" bestFit="1" customWidth="1"/>
    <col min="10" max="10" width="15.625" style="281" customWidth="1"/>
    <col min="11" max="11" width="3.375" style="280" bestFit="1" customWidth="1"/>
    <col min="12" max="12" width="15.625" style="280" customWidth="1"/>
    <col min="13" max="13" width="5" style="280" customWidth="1"/>
    <col min="14" max="14" width="15.625" style="280" customWidth="1"/>
    <col min="15" max="15" width="3.375" style="280" customWidth="1"/>
    <col min="16" max="16" width="15.625" style="280" customWidth="1"/>
    <col min="17" max="17" width="3.375" style="280" customWidth="1"/>
    <col min="18" max="18" width="15.625" style="280" customWidth="1"/>
    <col min="19" max="19" width="3.375" style="280" customWidth="1"/>
    <col min="20" max="20" width="15.625" style="280" customWidth="1"/>
    <col min="21" max="21" width="3.375" style="280" customWidth="1"/>
    <col min="22" max="22" width="15.625" style="280" customWidth="1"/>
    <col min="23" max="23" width="3.375" style="280" customWidth="1"/>
    <col min="24" max="24" width="15.625" style="280" customWidth="1"/>
    <col min="25" max="25" width="3.375" style="280" customWidth="1"/>
    <col min="26" max="26" width="15.625" style="280" customWidth="1"/>
    <col min="27" max="27" width="3.375" style="280" customWidth="1"/>
    <col min="28" max="28" width="50.625" style="280" customWidth="1"/>
    <col min="29" max="16384" width="9" style="280"/>
  </cols>
  <sheetData>
    <row r="1" spans="2:28">
      <c r="B1" s="305" t="s">
        <v>378</v>
      </c>
    </row>
    <row r="2" spans="2:28">
      <c r="B2" s="282" t="s">
        <v>377</v>
      </c>
      <c r="F2" s="304"/>
      <c r="G2" s="302"/>
      <c r="H2" s="302"/>
      <c r="I2" s="302"/>
      <c r="J2" s="303"/>
      <c r="K2" s="302"/>
      <c r="L2" s="302"/>
    </row>
    <row r="3" spans="2:28">
      <c r="B3" s="304" t="s">
        <v>376</v>
      </c>
      <c r="F3" s="303" t="s">
        <v>375</v>
      </c>
      <c r="G3" s="302"/>
      <c r="H3" s="302"/>
      <c r="I3" s="302"/>
      <c r="J3" s="303"/>
      <c r="K3" s="302"/>
      <c r="L3" s="302"/>
    </row>
    <row r="4" spans="2:28">
      <c r="B4" s="282"/>
      <c r="F4" s="933" t="s">
        <v>364</v>
      </c>
      <c r="G4" s="933"/>
      <c r="H4" s="933"/>
      <c r="I4" s="933"/>
      <c r="J4" s="933"/>
      <c r="K4" s="933"/>
      <c r="L4" s="933"/>
      <c r="N4" s="933" t="s">
        <v>374</v>
      </c>
      <c r="O4" s="933"/>
      <c r="P4" s="933"/>
      <c r="R4" s="933" t="s">
        <v>373</v>
      </c>
      <c r="S4" s="933"/>
      <c r="T4" s="933"/>
      <c r="U4" s="933"/>
      <c r="V4" s="933"/>
      <c r="W4" s="933"/>
      <c r="X4" s="933"/>
      <c r="Z4" s="301" t="s">
        <v>372</v>
      </c>
      <c r="AB4" s="933" t="s">
        <v>371</v>
      </c>
    </row>
    <row r="5" spans="2:28">
      <c r="B5" s="281" t="s">
        <v>290</v>
      </c>
      <c r="C5" s="281" t="s">
        <v>370</v>
      </c>
      <c r="F5" s="281" t="s">
        <v>369</v>
      </c>
      <c r="G5" s="281"/>
      <c r="H5" s="281" t="s">
        <v>368</v>
      </c>
      <c r="J5" s="281" t="s">
        <v>365</v>
      </c>
      <c r="L5" s="281" t="s">
        <v>364</v>
      </c>
      <c r="N5" s="281" t="s">
        <v>367</v>
      </c>
      <c r="P5" s="281" t="s">
        <v>366</v>
      </c>
      <c r="R5" s="281" t="s">
        <v>367</v>
      </c>
      <c r="T5" s="281" t="s">
        <v>366</v>
      </c>
      <c r="V5" s="281" t="s">
        <v>365</v>
      </c>
      <c r="X5" s="281" t="s">
        <v>364</v>
      </c>
      <c r="Z5" s="300" t="s">
        <v>363</v>
      </c>
      <c r="AB5" s="933"/>
    </row>
    <row r="6" spans="2:28">
      <c r="B6" s="291">
        <v>1</v>
      </c>
      <c r="C6" s="299" t="s">
        <v>362</v>
      </c>
      <c r="D6" s="292" t="str">
        <f t="shared" ref="D6:D38" si="0">C6</f>
        <v>a</v>
      </c>
      <c r="E6" s="291" t="s">
        <v>326</v>
      </c>
      <c r="F6" s="285"/>
      <c r="G6" s="291" t="s">
        <v>291</v>
      </c>
      <c r="H6" s="285"/>
      <c r="I6" s="290" t="s">
        <v>324</v>
      </c>
      <c r="J6" s="285">
        <v>0</v>
      </c>
      <c r="K6" s="289" t="s">
        <v>282</v>
      </c>
      <c r="L6" s="284" t="str">
        <f t="shared" ref="L6:L22" si="1">IF(OR(F6="",H6=""),"",(H6+IF(F6&gt;H6,1,0)-F6-J6)*24)</f>
        <v/>
      </c>
      <c r="N6" s="285">
        <v>0.29166666666666669</v>
      </c>
      <c r="O6" s="281" t="s">
        <v>291</v>
      </c>
      <c r="P6" s="285">
        <v>0.83333333333333337</v>
      </c>
      <c r="R6" s="287" t="str">
        <f t="shared" ref="R6:R22" si="2">IF(F6="","",IF(F6&lt;N6,N6,IF(F6&gt;=P6,"",F6)))</f>
        <v/>
      </c>
      <c r="S6" s="281" t="s">
        <v>291</v>
      </c>
      <c r="T6" s="287" t="str">
        <f t="shared" ref="T6:T22" si="3">IF(H6="","",IF(H6&gt;F6,IF(H6&lt;P6,H6,P6),P6))</f>
        <v/>
      </c>
      <c r="U6" s="286" t="s">
        <v>324</v>
      </c>
      <c r="V6" s="285">
        <v>0</v>
      </c>
      <c r="W6" s="280" t="s">
        <v>282</v>
      </c>
      <c r="X6" s="284" t="str">
        <f t="shared" ref="X6:X22" si="4">IF(R6="","",IF((T6+IF(R6&gt;T6,1,0)-R6-V6)*24=0,"",(T6+IF(R6&gt;T6,1,0)-R6-V6)*24))</f>
        <v/>
      </c>
      <c r="Z6" s="284" t="str">
        <f t="shared" ref="Z6:Z22" si="5">IF(X6="",L6,IF(OR(L6-X6=0,L6-X6&lt;0),"-",L6-X6))</f>
        <v/>
      </c>
      <c r="AB6" s="283"/>
    </row>
    <row r="7" spans="2:28">
      <c r="B7" s="291">
        <v>2</v>
      </c>
      <c r="C7" s="299" t="s">
        <v>361</v>
      </c>
      <c r="D7" s="292" t="str">
        <f t="shared" si="0"/>
        <v>b</v>
      </c>
      <c r="E7" s="291" t="s">
        <v>326</v>
      </c>
      <c r="F7" s="285"/>
      <c r="G7" s="291" t="s">
        <v>291</v>
      </c>
      <c r="H7" s="285"/>
      <c r="I7" s="290" t="s">
        <v>324</v>
      </c>
      <c r="J7" s="285">
        <v>0</v>
      </c>
      <c r="K7" s="289" t="s">
        <v>282</v>
      </c>
      <c r="L7" s="284" t="str">
        <f t="shared" si="1"/>
        <v/>
      </c>
      <c r="N7" s="288">
        <f t="shared" ref="N7:N22" si="6">$N$6</f>
        <v>0.29166666666666669</v>
      </c>
      <c r="O7" s="281" t="s">
        <v>291</v>
      </c>
      <c r="P7" s="288">
        <f t="shared" ref="P7:P22" si="7">$P$6</f>
        <v>0.83333333333333337</v>
      </c>
      <c r="R7" s="287" t="str">
        <f t="shared" si="2"/>
        <v/>
      </c>
      <c r="S7" s="281" t="s">
        <v>291</v>
      </c>
      <c r="T7" s="287" t="str">
        <f t="shared" si="3"/>
        <v/>
      </c>
      <c r="U7" s="286" t="s">
        <v>324</v>
      </c>
      <c r="V7" s="285">
        <v>0</v>
      </c>
      <c r="W7" s="280" t="s">
        <v>282</v>
      </c>
      <c r="X7" s="284" t="str">
        <f t="shared" si="4"/>
        <v/>
      </c>
      <c r="Z7" s="284" t="str">
        <f t="shared" si="5"/>
        <v/>
      </c>
      <c r="AB7" s="283"/>
    </row>
    <row r="8" spans="2:28">
      <c r="B8" s="291">
        <v>3</v>
      </c>
      <c r="C8" s="299" t="s">
        <v>360</v>
      </c>
      <c r="D8" s="292" t="str">
        <f t="shared" si="0"/>
        <v>c</v>
      </c>
      <c r="E8" s="291" t="s">
        <v>326</v>
      </c>
      <c r="F8" s="285"/>
      <c r="G8" s="291" t="s">
        <v>291</v>
      </c>
      <c r="H8" s="285"/>
      <c r="I8" s="290" t="s">
        <v>324</v>
      </c>
      <c r="J8" s="285">
        <v>0</v>
      </c>
      <c r="K8" s="289" t="s">
        <v>282</v>
      </c>
      <c r="L8" s="284" t="str">
        <f t="shared" si="1"/>
        <v/>
      </c>
      <c r="N8" s="288">
        <f t="shared" si="6"/>
        <v>0.29166666666666669</v>
      </c>
      <c r="O8" s="281" t="s">
        <v>291</v>
      </c>
      <c r="P8" s="288">
        <f t="shared" si="7"/>
        <v>0.83333333333333337</v>
      </c>
      <c r="R8" s="287" t="str">
        <f t="shared" si="2"/>
        <v/>
      </c>
      <c r="S8" s="281" t="s">
        <v>291</v>
      </c>
      <c r="T8" s="287" t="str">
        <f t="shared" si="3"/>
        <v/>
      </c>
      <c r="U8" s="286" t="s">
        <v>324</v>
      </c>
      <c r="V8" s="285">
        <v>0</v>
      </c>
      <c r="W8" s="280" t="s">
        <v>282</v>
      </c>
      <c r="X8" s="284" t="str">
        <f t="shared" si="4"/>
        <v/>
      </c>
      <c r="Z8" s="284" t="str">
        <f t="shared" si="5"/>
        <v/>
      </c>
      <c r="AB8" s="283"/>
    </row>
    <row r="9" spans="2:28">
      <c r="B9" s="291">
        <v>4</v>
      </c>
      <c r="C9" s="299" t="s">
        <v>359</v>
      </c>
      <c r="D9" s="292" t="str">
        <f t="shared" si="0"/>
        <v>d</v>
      </c>
      <c r="E9" s="291" t="s">
        <v>326</v>
      </c>
      <c r="F9" s="285"/>
      <c r="G9" s="291" t="s">
        <v>291</v>
      </c>
      <c r="H9" s="285"/>
      <c r="I9" s="290" t="s">
        <v>324</v>
      </c>
      <c r="J9" s="285">
        <v>0</v>
      </c>
      <c r="K9" s="289" t="s">
        <v>282</v>
      </c>
      <c r="L9" s="284" t="str">
        <f t="shared" si="1"/>
        <v/>
      </c>
      <c r="N9" s="288">
        <f t="shared" si="6"/>
        <v>0.29166666666666669</v>
      </c>
      <c r="O9" s="281" t="s">
        <v>291</v>
      </c>
      <c r="P9" s="288">
        <f t="shared" si="7"/>
        <v>0.83333333333333337</v>
      </c>
      <c r="R9" s="287" t="str">
        <f t="shared" si="2"/>
        <v/>
      </c>
      <c r="S9" s="281" t="s">
        <v>291</v>
      </c>
      <c r="T9" s="287" t="str">
        <f t="shared" si="3"/>
        <v/>
      </c>
      <c r="U9" s="286" t="s">
        <v>324</v>
      </c>
      <c r="V9" s="285">
        <v>0</v>
      </c>
      <c r="W9" s="280" t="s">
        <v>282</v>
      </c>
      <c r="X9" s="284" t="str">
        <f t="shared" si="4"/>
        <v/>
      </c>
      <c r="Z9" s="284" t="str">
        <f t="shared" si="5"/>
        <v/>
      </c>
      <c r="AB9" s="283"/>
    </row>
    <row r="10" spans="2:28">
      <c r="B10" s="291">
        <v>5</v>
      </c>
      <c r="C10" s="299" t="s">
        <v>358</v>
      </c>
      <c r="D10" s="292" t="str">
        <f t="shared" si="0"/>
        <v>e</v>
      </c>
      <c r="E10" s="291" t="s">
        <v>326</v>
      </c>
      <c r="F10" s="285"/>
      <c r="G10" s="291" t="s">
        <v>291</v>
      </c>
      <c r="H10" s="285"/>
      <c r="I10" s="290" t="s">
        <v>324</v>
      </c>
      <c r="J10" s="285">
        <v>0</v>
      </c>
      <c r="K10" s="289" t="s">
        <v>282</v>
      </c>
      <c r="L10" s="284" t="str">
        <f t="shared" si="1"/>
        <v/>
      </c>
      <c r="N10" s="288">
        <f t="shared" si="6"/>
        <v>0.29166666666666669</v>
      </c>
      <c r="O10" s="281" t="s">
        <v>291</v>
      </c>
      <c r="P10" s="288">
        <f t="shared" si="7"/>
        <v>0.83333333333333337</v>
      </c>
      <c r="R10" s="287" t="str">
        <f t="shared" si="2"/>
        <v/>
      </c>
      <c r="S10" s="281" t="s">
        <v>291</v>
      </c>
      <c r="T10" s="287" t="str">
        <f t="shared" si="3"/>
        <v/>
      </c>
      <c r="U10" s="286" t="s">
        <v>324</v>
      </c>
      <c r="V10" s="285">
        <v>0</v>
      </c>
      <c r="W10" s="280" t="s">
        <v>282</v>
      </c>
      <c r="X10" s="284" t="str">
        <f t="shared" si="4"/>
        <v/>
      </c>
      <c r="Z10" s="284" t="str">
        <f t="shared" si="5"/>
        <v/>
      </c>
      <c r="AB10" s="283"/>
    </row>
    <row r="11" spans="2:28">
      <c r="B11" s="291">
        <v>6</v>
      </c>
      <c r="C11" s="299" t="s">
        <v>357</v>
      </c>
      <c r="D11" s="292" t="str">
        <f t="shared" si="0"/>
        <v>f</v>
      </c>
      <c r="E11" s="291" t="s">
        <v>326</v>
      </c>
      <c r="F11" s="285"/>
      <c r="G11" s="291" t="s">
        <v>291</v>
      </c>
      <c r="H11" s="285"/>
      <c r="I11" s="290" t="s">
        <v>324</v>
      </c>
      <c r="J11" s="285">
        <v>0</v>
      </c>
      <c r="K11" s="289" t="s">
        <v>282</v>
      </c>
      <c r="L11" s="284" t="str">
        <f t="shared" si="1"/>
        <v/>
      </c>
      <c r="N11" s="288">
        <f t="shared" si="6"/>
        <v>0.29166666666666669</v>
      </c>
      <c r="O11" s="281" t="s">
        <v>291</v>
      </c>
      <c r="P11" s="288">
        <f t="shared" si="7"/>
        <v>0.83333333333333337</v>
      </c>
      <c r="R11" s="287" t="str">
        <f t="shared" si="2"/>
        <v/>
      </c>
      <c r="S11" s="281" t="s">
        <v>291</v>
      </c>
      <c r="T11" s="287" t="str">
        <f t="shared" si="3"/>
        <v/>
      </c>
      <c r="U11" s="286" t="s">
        <v>324</v>
      </c>
      <c r="V11" s="285">
        <v>0</v>
      </c>
      <c r="W11" s="280" t="s">
        <v>282</v>
      </c>
      <c r="X11" s="284" t="str">
        <f t="shared" si="4"/>
        <v/>
      </c>
      <c r="Z11" s="284" t="str">
        <f t="shared" si="5"/>
        <v/>
      </c>
      <c r="AB11" s="283"/>
    </row>
    <row r="12" spans="2:28">
      <c r="B12" s="291">
        <v>7</v>
      </c>
      <c r="C12" s="299" t="s">
        <v>356</v>
      </c>
      <c r="D12" s="292" t="str">
        <f t="shared" si="0"/>
        <v>g</v>
      </c>
      <c r="E12" s="291" t="s">
        <v>326</v>
      </c>
      <c r="F12" s="285"/>
      <c r="G12" s="291" t="s">
        <v>291</v>
      </c>
      <c r="H12" s="285"/>
      <c r="I12" s="290" t="s">
        <v>324</v>
      </c>
      <c r="J12" s="285">
        <v>0</v>
      </c>
      <c r="K12" s="289" t="s">
        <v>282</v>
      </c>
      <c r="L12" s="284" t="str">
        <f t="shared" si="1"/>
        <v/>
      </c>
      <c r="N12" s="288">
        <f t="shared" si="6"/>
        <v>0.29166666666666669</v>
      </c>
      <c r="O12" s="281" t="s">
        <v>291</v>
      </c>
      <c r="P12" s="288">
        <f t="shared" si="7"/>
        <v>0.83333333333333337</v>
      </c>
      <c r="R12" s="287" t="str">
        <f t="shared" si="2"/>
        <v/>
      </c>
      <c r="S12" s="281" t="s">
        <v>291</v>
      </c>
      <c r="T12" s="287" t="str">
        <f t="shared" si="3"/>
        <v/>
      </c>
      <c r="U12" s="286" t="s">
        <v>324</v>
      </c>
      <c r="V12" s="285">
        <v>0</v>
      </c>
      <c r="W12" s="280" t="s">
        <v>282</v>
      </c>
      <c r="X12" s="284" t="str">
        <f t="shared" si="4"/>
        <v/>
      </c>
      <c r="Z12" s="284" t="str">
        <f t="shared" si="5"/>
        <v/>
      </c>
      <c r="AB12" s="283"/>
    </row>
    <row r="13" spans="2:28">
      <c r="B13" s="291">
        <v>8</v>
      </c>
      <c r="C13" s="299" t="s">
        <v>355</v>
      </c>
      <c r="D13" s="292" t="str">
        <f t="shared" si="0"/>
        <v>h</v>
      </c>
      <c r="E13" s="291" t="s">
        <v>326</v>
      </c>
      <c r="F13" s="285"/>
      <c r="G13" s="291" t="s">
        <v>291</v>
      </c>
      <c r="H13" s="285"/>
      <c r="I13" s="290" t="s">
        <v>324</v>
      </c>
      <c r="J13" s="285">
        <v>0</v>
      </c>
      <c r="K13" s="289" t="s">
        <v>282</v>
      </c>
      <c r="L13" s="284" t="str">
        <f t="shared" si="1"/>
        <v/>
      </c>
      <c r="N13" s="288">
        <f t="shared" si="6"/>
        <v>0.29166666666666669</v>
      </c>
      <c r="O13" s="281" t="s">
        <v>291</v>
      </c>
      <c r="P13" s="288">
        <f t="shared" si="7"/>
        <v>0.83333333333333337</v>
      </c>
      <c r="R13" s="287" t="str">
        <f t="shared" si="2"/>
        <v/>
      </c>
      <c r="S13" s="281" t="s">
        <v>291</v>
      </c>
      <c r="T13" s="287" t="str">
        <f t="shared" si="3"/>
        <v/>
      </c>
      <c r="U13" s="286" t="s">
        <v>324</v>
      </c>
      <c r="V13" s="285">
        <v>0</v>
      </c>
      <c r="W13" s="280" t="s">
        <v>282</v>
      </c>
      <c r="X13" s="284" t="str">
        <f t="shared" si="4"/>
        <v/>
      </c>
      <c r="Z13" s="284" t="str">
        <f t="shared" si="5"/>
        <v/>
      </c>
      <c r="AB13" s="283"/>
    </row>
    <row r="14" spans="2:28">
      <c r="B14" s="291">
        <v>9</v>
      </c>
      <c r="C14" s="299" t="s">
        <v>354</v>
      </c>
      <c r="D14" s="292" t="str">
        <f t="shared" si="0"/>
        <v>i</v>
      </c>
      <c r="E14" s="291" t="s">
        <v>326</v>
      </c>
      <c r="F14" s="285"/>
      <c r="G14" s="291" t="s">
        <v>291</v>
      </c>
      <c r="H14" s="285"/>
      <c r="I14" s="290" t="s">
        <v>324</v>
      </c>
      <c r="J14" s="285">
        <v>0</v>
      </c>
      <c r="K14" s="289" t="s">
        <v>282</v>
      </c>
      <c r="L14" s="284" t="str">
        <f t="shared" si="1"/>
        <v/>
      </c>
      <c r="N14" s="288">
        <f t="shared" si="6"/>
        <v>0.29166666666666669</v>
      </c>
      <c r="O14" s="281" t="s">
        <v>291</v>
      </c>
      <c r="P14" s="288">
        <f t="shared" si="7"/>
        <v>0.83333333333333337</v>
      </c>
      <c r="R14" s="287" t="str">
        <f t="shared" si="2"/>
        <v/>
      </c>
      <c r="S14" s="281" t="s">
        <v>291</v>
      </c>
      <c r="T14" s="287" t="str">
        <f t="shared" si="3"/>
        <v/>
      </c>
      <c r="U14" s="286" t="s">
        <v>324</v>
      </c>
      <c r="V14" s="285">
        <v>0</v>
      </c>
      <c r="W14" s="280" t="s">
        <v>282</v>
      </c>
      <c r="X14" s="284" t="str">
        <f t="shared" si="4"/>
        <v/>
      </c>
      <c r="Z14" s="284" t="str">
        <f t="shared" si="5"/>
        <v/>
      </c>
      <c r="AB14" s="283"/>
    </row>
    <row r="15" spans="2:28">
      <c r="B15" s="291">
        <v>10</v>
      </c>
      <c r="C15" s="299" t="s">
        <v>353</v>
      </c>
      <c r="D15" s="292" t="str">
        <f t="shared" si="0"/>
        <v>j</v>
      </c>
      <c r="E15" s="291" t="s">
        <v>326</v>
      </c>
      <c r="F15" s="285"/>
      <c r="G15" s="291" t="s">
        <v>291</v>
      </c>
      <c r="H15" s="285"/>
      <c r="I15" s="290" t="s">
        <v>324</v>
      </c>
      <c r="J15" s="285">
        <v>0</v>
      </c>
      <c r="K15" s="289" t="s">
        <v>282</v>
      </c>
      <c r="L15" s="284" t="str">
        <f t="shared" si="1"/>
        <v/>
      </c>
      <c r="N15" s="288">
        <f t="shared" si="6"/>
        <v>0.29166666666666669</v>
      </c>
      <c r="O15" s="281" t="s">
        <v>291</v>
      </c>
      <c r="P15" s="288">
        <f t="shared" si="7"/>
        <v>0.83333333333333337</v>
      </c>
      <c r="R15" s="287" t="str">
        <f t="shared" si="2"/>
        <v/>
      </c>
      <c r="S15" s="281" t="s">
        <v>291</v>
      </c>
      <c r="T15" s="287" t="str">
        <f t="shared" si="3"/>
        <v/>
      </c>
      <c r="U15" s="286" t="s">
        <v>324</v>
      </c>
      <c r="V15" s="285">
        <v>0</v>
      </c>
      <c r="W15" s="280" t="s">
        <v>282</v>
      </c>
      <c r="X15" s="284" t="str">
        <f t="shared" si="4"/>
        <v/>
      </c>
      <c r="Z15" s="284" t="str">
        <f t="shared" si="5"/>
        <v/>
      </c>
      <c r="AB15" s="283"/>
    </row>
    <row r="16" spans="2:28">
      <c r="B16" s="291">
        <v>11</v>
      </c>
      <c r="C16" s="299" t="s">
        <v>352</v>
      </c>
      <c r="D16" s="292" t="str">
        <f t="shared" si="0"/>
        <v>k</v>
      </c>
      <c r="E16" s="291" t="s">
        <v>326</v>
      </c>
      <c r="F16" s="285"/>
      <c r="G16" s="291" t="s">
        <v>291</v>
      </c>
      <c r="H16" s="285"/>
      <c r="I16" s="290" t="s">
        <v>324</v>
      </c>
      <c r="J16" s="285">
        <v>0</v>
      </c>
      <c r="K16" s="289" t="s">
        <v>282</v>
      </c>
      <c r="L16" s="284" t="str">
        <f t="shared" si="1"/>
        <v/>
      </c>
      <c r="N16" s="288">
        <f t="shared" si="6"/>
        <v>0.29166666666666669</v>
      </c>
      <c r="O16" s="281" t="s">
        <v>291</v>
      </c>
      <c r="P16" s="288">
        <f t="shared" si="7"/>
        <v>0.83333333333333337</v>
      </c>
      <c r="R16" s="287" t="str">
        <f t="shared" si="2"/>
        <v/>
      </c>
      <c r="S16" s="281" t="s">
        <v>291</v>
      </c>
      <c r="T16" s="287" t="str">
        <f t="shared" si="3"/>
        <v/>
      </c>
      <c r="U16" s="286" t="s">
        <v>324</v>
      </c>
      <c r="V16" s="285">
        <v>0</v>
      </c>
      <c r="W16" s="280" t="s">
        <v>282</v>
      </c>
      <c r="X16" s="284" t="str">
        <f t="shared" si="4"/>
        <v/>
      </c>
      <c r="Z16" s="284" t="str">
        <f t="shared" si="5"/>
        <v/>
      </c>
      <c r="AB16" s="283"/>
    </row>
    <row r="17" spans="2:28">
      <c r="B17" s="291">
        <v>12</v>
      </c>
      <c r="C17" s="299" t="s">
        <v>351</v>
      </c>
      <c r="D17" s="292" t="str">
        <f t="shared" si="0"/>
        <v>l</v>
      </c>
      <c r="E17" s="291" t="s">
        <v>326</v>
      </c>
      <c r="F17" s="285"/>
      <c r="G17" s="291" t="s">
        <v>291</v>
      </c>
      <c r="H17" s="285"/>
      <c r="I17" s="290" t="s">
        <v>324</v>
      </c>
      <c r="J17" s="285">
        <v>0</v>
      </c>
      <c r="K17" s="289" t="s">
        <v>282</v>
      </c>
      <c r="L17" s="284" t="str">
        <f t="shared" si="1"/>
        <v/>
      </c>
      <c r="N17" s="288">
        <f t="shared" si="6"/>
        <v>0.29166666666666669</v>
      </c>
      <c r="O17" s="281" t="s">
        <v>291</v>
      </c>
      <c r="P17" s="288">
        <f t="shared" si="7"/>
        <v>0.83333333333333337</v>
      </c>
      <c r="R17" s="287" t="str">
        <f t="shared" si="2"/>
        <v/>
      </c>
      <c r="S17" s="281" t="s">
        <v>291</v>
      </c>
      <c r="T17" s="287" t="str">
        <f t="shared" si="3"/>
        <v/>
      </c>
      <c r="U17" s="286" t="s">
        <v>324</v>
      </c>
      <c r="V17" s="285">
        <v>0</v>
      </c>
      <c r="W17" s="280" t="s">
        <v>282</v>
      </c>
      <c r="X17" s="284" t="str">
        <f t="shared" si="4"/>
        <v/>
      </c>
      <c r="Z17" s="284" t="str">
        <f t="shared" si="5"/>
        <v/>
      </c>
      <c r="AB17" s="283"/>
    </row>
    <row r="18" spans="2:28">
      <c r="B18" s="291">
        <v>13</v>
      </c>
      <c r="C18" s="299" t="s">
        <v>350</v>
      </c>
      <c r="D18" s="292" t="str">
        <f t="shared" si="0"/>
        <v>m</v>
      </c>
      <c r="E18" s="291" t="s">
        <v>326</v>
      </c>
      <c r="F18" s="285"/>
      <c r="G18" s="291" t="s">
        <v>291</v>
      </c>
      <c r="H18" s="285"/>
      <c r="I18" s="290" t="s">
        <v>324</v>
      </c>
      <c r="J18" s="285">
        <v>0</v>
      </c>
      <c r="K18" s="289" t="s">
        <v>282</v>
      </c>
      <c r="L18" s="284" t="str">
        <f t="shared" si="1"/>
        <v/>
      </c>
      <c r="N18" s="288">
        <f t="shared" si="6"/>
        <v>0.29166666666666669</v>
      </c>
      <c r="O18" s="281" t="s">
        <v>291</v>
      </c>
      <c r="P18" s="288">
        <f t="shared" si="7"/>
        <v>0.83333333333333337</v>
      </c>
      <c r="R18" s="287" t="str">
        <f t="shared" si="2"/>
        <v/>
      </c>
      <c r="S18" s="281" t="s">
        <v>291</v>
      </c>
      <c r="T18" s="287" t="str">
        <f t="shared" si="3"/>
        <v/>
      </c>
      <c r="U18" s="286" t="s">
        <v>324</v>
      </c>
      <c r="V18" s="285">
        <v>0</v>
      </c>
      <c r="W18" s="280" t="s">
        <v>282</v>
      </c>
      <c r="X18" s="284" t="str">
        <f t="shared" si="4"/>
        <v/>
      </c>
      <c r="Z18" s="284" t="str">
        <f t="shared" si="5"/>
        <v/>
      </c>
      <c r="AB18" s="283"/>
    </row>
    <row r="19" spans="2:28">
      <c r="B19" s="291">
        <v>14</v>
      </c>
      <c r="C19" s="299" t="s">
        <v>349</v>
      </c>
      <c r="D19" s="292" t="str">
        <f t="shared" si="0"/>
        <v>n</v>
      </c>
      <c r="E19" s="291" t="s">
        <v>326</v>
      </c>
      <c r="F19" s="285"/>
      <c r="G19" s="291" t="s">
        <v>291</v>
      </c>
      <c r="H19" s="285"/>
      <c r="I19" s="290" t="s">
        <v>324</v>
      </c>
      <c r="J19" s="285">
        <v>0</v>
      </c>
      <c r="K19" s="289" t="s">
        <v>282</v>
      </c>
      <c r="L19" s="284" t="str">
        <f t="shared" si="1"/>
        <v/>
      </c>
      <c r="N19" s="288">
        <f t="shared" si="6"/>
        <v>0.29166666666666669</v>
      </c>
      <c r="O19" s="281" t="s">
        <v>291</v>
      </c>
      <c r="P19" s="288">
        <f t="shared" si="7"/>
        <v>0.83333333333333337</v>
      </c>
      <c r="R19" s="287" t="str">
        <f t="shared" si="2"/>
        <v/>
      </c>
      <c r="S19" s="281" t="s">
        <v>291</v>
      </c>
      <c r="T19" s="287" t="str">
        <f t="shared" si="3"/>
        <v/>
      </c>
      <c r="U19" s="286" t="s">
        <v>324</v>
      </c>
      <c r="V19" s="285">
        <v>0</v>
      </c>
      <c r="W19" s="280" t="s">
        <v>282</v>
      </c>
      <c r="X19" s="284" t="str">
        <f t="shared" si="4"/>
        <v/>
      </c>
      <c r="Z19" s="284" t="str">
        <f t="shared" si="5"/>
        <v/>
      </c>
      <c r="AB19" s="283"/>
    </row>
    <row r="20" spans="2:28">
      <c r="B20" s="291">
        <v>15</v>
      </c>
      <c r="C20" s="299" t="s">
        <v>348</v>
      </c>
      <c r="D20" s="292" t="str">
        <f t="shared" si="0"/>
        <v>o</v>
      </c>
      <c r="E20" s="291" t="s">
        <v>326</v>
      </c>
      <c r="F20" s="285"/>
      <c r="G20" s="291" t="s">
        <v>291</v>
      </c>
      <c r="H20" s="285"/>
      <c r="I20" s="290" t="s">
        <v>324</v>
      </c>
      <c r="J20" s="285">
        <v>0</v>
      </c>
      <c r="K20" s="289" t="s">
        <v>282</v>
      </c>
      <c r="L20" s="284" t="str">
        <f t="shared" si="1"/>
        <v/>
      </c>
      <c r="N20" s="288">
        <f t="shared" si="6"/>
        <v>0.29166666666666669</v>
      </c>
      <c r="O20" s="281" t="s">
        <v>291</v>
      </c>
      <c r="P20" s="288">
        <f t="shared" si="7"/>
        <v>0.83333333333333337</v>
      </c>
      <c r="R20" s="287" t="str">
        <f t="shared" si="2"/>
        <v/>
      </c>
      <c r="S20" s="281" t="s">
        <v>291</v>
      </c>
      <c r="T20" s="287" t="str">
        <f t="shared" si="3"/>
        <v/>
      </c>
      <c r="U20" s="286" t="s">
        <v>324</v>
      </c>
      <c r="V20" s="285">
        <v>0</v>
      </c>
      <c r="W20" s="280" t="s">
        <v>282</v>
      </c>
      <c r="X20" s="284" t="str">
        <f t="shared" si="4"/>
        <v/>
      </c>
      <c r="Z20" s="284" t="str">
        <f t="shared" si="5"/>
        <v/>
      </c>
      <c r="AB20" s="283"/>
    </row>
    <row r="21" spans="2:28">
      <c r="B21" s="291">
        <v>16</v>
      </c>
      <c r="C21" s="299" t="s">
        <v>347</v>
      </c>
      <c r="D21" s="292" t="str">
        <f t="shared" si="0"/>
        <v>p</v>
      </c>
      <c r="E21" s="291" t="s">
        <v>326</v>
      </c>
      <c r="F21" s="285"/>
      <c r="G21" s="291" t="s">
        <v>291</v>
      </c>
      <c r="H21" s="285"/>
      <c r="I21" s="290" t="s">
        <v>324</v>
      </c>
      <c r="J21" s="285">
        <v>0</v>
      </c>
      <c r="K21" s="289" t="s">
        <v>282</v>
      </c>
      <c r="L21" s="284" t="str">
        <f t="shared" si="1"/>
        <v/>
      </c>
      <c r="N21" s="288">
        <f t="shared" si="6"/>
        <v>0.29166666666666669</v>
      </c>
      <c r="O21" s="281" t="s">
        <v>291</v>
      </c>
      <c r="P21" s="288">
        <f t="shared" si="7"/>
        <v>0.83333333333333337</v>
      </c>
      <c r="R21" s="287" t="str">
        <f t="shared" si="2"/>
        <v/>
      </c>
      <c r="S21" s="281" t="s">
        <v>291</v>
      </c>
      <c r="T21" s="287" t="str">
        <f t="shared" si="3"/>
        <v/>
      </c>
      <c r="U21" s="286" t="s">
        <v>324</v>
      </c>
      <c r="V21" s="285">
        <v>0</v>
      </c>
      <c r="W21" s="280" t="s">
        <v>282</v>
      </c>
      <c r="X21" s="284" t="str">
        <f t="shared" si="4"/>
        <v/>
      </c>
      <c r="Z21" s="284" t="str">
        <f t="shared" si="5"/>
        <v/>
      </c>
      <c r="AB21" s="283"/>
    </row>
    <row r="22" spans="2:28">
      <c r="B22" s="291">
        <v>17</v>
      </c>
      <c r="C22" s="299" t="s">
        <v>346</v>
      </c>
      <c r="D22" s="292" t="str">
        <f t="shared" si="0"/>
        <v>q</v>
      </c>
      <c r="E22" s="291" t="s">
        <v>326</v>
      </c>
      <c r="F22" s="285"/>
      <c r="G22" s="291" t="s">
        <v>291</v>
      </c>
      <c r="H22" s="285"/>
      <c r="I22" s="290" t="s">
        <v>324</v>
      </c>
      <c r="J22" s="285">
        <v>0</v>
      </c>
      <c r="K22" s="289" t="s">
        <v>282</v>
      </c>
      <c r="L22" s="284" t="str">
        <f t="shared" si="1"/>
        <v/>
      </c>
      <c r="N22" s="288">
        <f t="shared" si="6"/>
        <v>0.29166666666666669</v>
      </c>
      <c r="O22" s="281" t="s">
        <v>291</v>
      </c>
      <c r="P22" s="288">
        <f t="shared" si="7"/>
        <v>0.83333333333333337</v>
      </c>
      <c r="R22" s="287" t="str">
        <f t="shared" si="2"/>
        <v/>
      </c>
      <c r="S22" s="281" t="s">
        <v>291</v>
      </c>
      <c r="T22" s="287" t="str">
        <f t="shared" si="3"/>
        <v/>
      </c>
      <c r="U22" s="286" t="s">
        <v>324</v>
      </c>
      <c r="V22" s="285">
        <v>0</v>
      </c>
      <c r="W22" s="280" t="s">
        <v>282</v>
      </c>
      <c r="X22" s="284" t="str">
        <f t="shared" si="4"/>
        <v/>
      </c>
      <c r="Z22" s="284" t="str">
        <f t="shared" si="5"/>
        <v/>
      </c>
      <c r="AB22" s="283"/>
    </row>
    <row r="23" spans="2:28">
      <c r="B23" s="291">
        <v>18</v>
      </c>
      <c r="C23" s="299" t="s">
        <v>345</v>
      </c>
      <c r="D23" s="292" t="str">
        <f t="shared" si="0"/>
        <v>r</v>
      </c>
      <c r="E23" s="291" t="s">
        <v>326</v>
      </c>
      <c r="F23" s="297"/>
      <c r="G23" s="291" t="s">
        <v>291</v>
      </c>
      <c r="H23" s="297"/>
      <c r="I23" s="290" t="s">
        <v>324</v>
      </c>
      <c r="J23" s="297"/>
      <c r="K23" s="289" t="s">
        <v>282</v>
      </c>
      <c r="L23" s="299">
        <v>1</v>
      </c>
      <c r="N23" s="298"/>
      <c r="O23" s="291" t="s">
        <v>291</v>
      </c>
      <c r="P23" s="298"/>
      <c r="Q23" s="289"/>
      <c r="R23" s="298"/>
      <c r="S23" s="291" t="s">
        <v>291</v>
      </c>
      <c r="T23" s="298"/>
      <c r="U23" s="290" t="s">
        <v>324</v>
      </c>
      <c r="V23" s="297"/>
      <c r="W23" s="289" t="s">
        <v>282</v>
      </c>
      <c r="X23" s="296">
        <v>1</v>
      </c>
      <c r="Y23" s="289"/>
      <c r="Z23" s="296" t="s">
        <v>325</v>
      </c>
      <c r="AB23" s="283"/>
    </row>
    <row r="24" spans="2:28">
      <c r="B24" s="291">
        <v>19</v>
      </c>
      <c r="C24" s="299" t="s">
        <v>344</v>
      </c>
      <c r="D24" s="292" t="str">
        <f t="shared" si="0"/>
        <v>s</v>
      </c>
      <c r="E24" s="291" t="s">
        <v>326</v>
      </c>
      <c r="F24" s="297"/>
      <c r="G24" s="291" t="s">
        <v>291</v>
      </c>
      <c r="H24" s="297"/>
      <c r="I24" s="290" t="s">
        <v>324</v>
      </c>
      <c r="J24" s="297"/>
      <c r="K24" s="289" t="s">
        <v>282</v>
      </c>
      <c r="L24" s="299">
        <v>2</v>
      </c>
      <c r="N24" s="298"/>
      <c r="O24" s="291" t="s">
        <v>291</v>
      </c>
      <c r="P24" s="298"/>
      <c r="Q24" s="289"/>
      <c r="R24" s="298"/>
      <c r="S24" s="291" t="s">
        <v>291</v>
      </c>
      <c r="T24" s="298"/>
      <c r="U24" s="290" t="s">
        <v>324</v>
      </c>
      <c r="V24" s="297"/>
      <c r="W24" s="289" t="s">
        <v>282</v>
      </c>
      <c r="X24" s="296">
        <v>2</v>
      </c>
      <c r="Y24" s="289"/>
      <c r="Z24" s="296" t="s">
        <v>325</v>
      </c>
      <c r="AB24" s="283"/>
    </row>
    <row r="25" spans="2:28">
      <c r="B25" s="291">
        <v>20</v>
      </c>
      <c r="C25" s="299" t="s">
        <v>343</v>
      </c>
      <c r="D25" s="292" t="str">
        <f t="shared" si="0"/>
        <v>t</v>
      </c>
      <c r="E25" s="291" t="s">
        <v>326</v>
      </c>
      <c r="F25" s="297"/>
      <c r="G25" s="291" t="s">
        <v>291</v>
      </c>
      <c r="H25" s="297"/>
      <c r="I25" s="290" t="s">
        <v>324</v>
      </c>
      <c r="J25" s="297"/>
      <c r="K25" s="289" t="s">
        <v>282</v>
      </c>
      <c r="L25" s="299">
        <v>3</v>
      </c>
      <c r="N25" s="298"/>
      <c r="O25" s="291" t="s">
        <v>291</v>
      </c>
      <c r="P25" s="298"/>
      <c r="Q25" s="289"/>
      <c r="R25" s="298"/>
      <c r="S25" s="291" t="s">
        <v>291</v>
      </c>
      <c r="T25" s="298"/>
      <c r="U25" s="290" t="s">
        <v>324</v>
      </c>
      <c r="V25" s="297"/>
      <c r="W25" s="289" t="s">
        <v>282</v>
      </c>
      <c r="X25" s="296">
        <v>3</v>
      </c>
      <c r="Y25" s="289"/>
      <c r="Z25" s="296" t="s">
        <v>325</v>
      </c>
      <c r="AB25" s="283"/>
    </row>
    <row r="26" spans="2:28">
      <c r="B26" s="291">
        <v>21</v>
      </c>
      <c r="C26" s="299" t="s">
        <v>342</v>
      </c>
      <c r="D26" s="292" t="str">
        <f t="shared" si="0"/>
        <v>u</v>
      </c>
      <c r="E26" s="291" t="s">
        <v>326</v>
      </c>
      <c r="F26" s="297"/>
      <c r="G26" s="291" t="s">
        <v>291</v>
      </c>
      <c r="H26" s="297"/>
      <c r="I26" s="290" t="s">
        <v>324</v>
      </c>
      <c r="J26" s="297"/>
      <c r="K26" s="289" t="s">
        <v>282</v>
      </c>
      <c r="L26" s="299">
        <v>4</v>
      </c>
      <c r="N26" s="298"/>
      <c r="O26" s="291" t="s">
        <v>291</v>
      </c>
      <c r="P26" s="298"/>
      <c r="Q26" s="289"/>
      <c r="R26" s="298"/>
      <c r="S26" s="291" t="s">
        <v>291</v>
      </c>
      <c r="T26" s="298"/>
      <c r="U26" s="290" t="s">
        <v>324</v>
      </c>
      <c r="V26" s="297"/>
      <c r="W26" s="289" t="s">
        <v>282</v>
      </c>
      <c r="X26" s="296">
        <v>4</v>
      </c>
      <c r="Y26" s="289"/>
      <c r="Z26" s="296" t="s">
        <v>325</v>
      </c>
      <c r="AB26" s="283"/>
    </row>
    <row r="27" spans="2:28">
      <c r="B27" s="291">
        <v>22</v>
      </c>
      <c r="C27" s="299" t="s">
        <v>341</v>
      </c>
      <c r="D27" s="292" t="str">
        <f t="shared" si="0"/>
        <v>v</v>
      </c>
      <c r="E27" s="291" t="s">
        <v>326</v>
      </c>
      <c r="F27" s="297"/>
      <c r="G27" s="291" t="s">
        <v>291</v>
      </c>
      <c r="H27" s="297"/>
      <c r="I27" s="290" t="s">
        <v>324</v>
      </c>
      <c r="J27" s="297"/>
      <c r="K27" s="289" t="s">
        <v>282</v>
      </c>
      <c r="L27" s="299">
        <v>5</v>
      </c>
      <c r="N27" s="298"/>
      <c r="O27" s="291" t="s">
        <v>291</v>
      </c>
      <c r="P27" s="298"/>
      <c r="Q27" s="289"/>
      <c r="R27" s="298"/>
      <c r="S27" s="291" t="s">
        <v>291</v>
      </c>
      <c r="T27" s="298"/>
      <c r="U27" s="290" t="s">
        <v>324</v>
      </c>
      <c r="V27" s="297"/>
      <c r="W27" s="289" t="s">
        <v>282</v>
      </c>
      <c r="X27" s="296">
        <v>5</v>
      </c>
      <c r="Y27" s="289"/>
      <c r="Z27" s="296" t="s">
        <v>325</v>
      </c>
      <c r="AB27" s="283"/>
    </row>
    <row r="28" spans="2:28">
      <c r="B28" s="291">
        <v>23</v>
      </c>
      <c r="C28" s="299" t="s">
        <v>340</v>
      </c>
      <c r="D28" s="292" t="str">
        <f t="shared" si="0"/>
        <v>w</v>
      </c>
      <c r="E28" s="291" t="s">
        <v>326</v>
      </c>
      <c r="F28" s="297"/>
      <c r="G28" s="291" t="s">
        <v>291</v>
      </c>
      <c r="H28" s="297"/>
      <c r="I28" s="290" t="s">
        <v>324</v>
      </c>
      <c r="J28" s="297"/>
      <c r="K28" s="289" t="s">
        <v>282</v>
      </c>
      <c r="L28" s="299">
        <v>6</v>
      </c>
      <c r="N28" s="298"/>
      <c r="O28" s="291" t="s">
        <v>291</v>
      </c>
      <c r="P28" s="298"/>
      <c r="Q28" s="289"/>
      <c r="R28" s="298"/>
      <c r="S28" s="291" t="s">
        <v>291</v>
      </c>
      <c r="T28" s="298"/>
      <c r="U28" s="290" t="s">
        <v>324</v>
      </c>
      <c r="V28" s="297"/>
      <c r="W28" s="289" t="s">
        <v>282</v>
      </c>
      <c r="X28" s="296">
        <v>6</v>
      </c>
      <c r="Y28" s="289"/>
      <c r="Z28" s="296" t="s">
        <v>325</v>
      </c>
      <c r="AB28" s="283"/>
    </row>
    <row r="29" spans="2:28">
      <c r="B29" s="291">
        <v>24</v>
      </c>
      <c r="C29" s="299" t="s">
        <v>337</v>
      </c>
      <c r="D29" s="292" t="str">
        <f t="shared" si="0"/>
        <v>x</v>
      </c>
      <c r="E29" s="291" t="s">
        <v>326</v>
      </c>
      <c r="F29" s="297"/>
      <c r="G29" s="291" t="s">
        <v>291</v>
      </c>
      <c r="H29" s="297"/>
      <c r="I29" s="290" t="s">
        <v>324</v>
      </c>
      <c r="J29" s="297"/>
      <c r="K29" s="289" t="s">
        <v>282</v>
      </c>
      <c r="L29" s="299">
        <v>7</v>
      </c>
      <c r="N29" s="298"/>
      <c r="O29" s="291" t="s">
        <v>291</v>
      </c>
      <c r="P29" s="298"/>
      <c r="Q29" s="289"/>
      <c r="R29" s="298"/>
      <c r="S29" s="291" t="s">
        <v>291</v>
      </c>
      <c r="T29" s="298"/>
      <c r="U29" s="290" t="s">
        <v>324</v>
      </c>
      <c r="V29" s="297"/>
      <c r="W29" s="289" t="s">
        <v>282</v>
      </c>
      <c r="X29" s="296">
        <v>7</v>
      </c>
      <c r="Y29" s="289"/>
      <c r="Z29" s="296" t="s">
        <v>325</v>
      </c>
      <c r="AB29" s="283"/>
    </row>
    <row r="30" spans="2:28">
      <c r="B30" s="291">
        <v>25</v>
      </c>
      <c r="C30" s="299" t="s">
        <v>339</v>
      </c>
      <c r="D30" s="292" t="str">
        <f t="shared" si="0"/>
        <v>y</v>
      </c>
      <c r="E30" s="291" t="s">
        <v>326</v>
      </c>
      <c r="F30" s="297"/>
      <c r="G30" s="291" t="s">
        <v>291</v>
      </c>
      <c r="H30" s="297"/>
      <c r="I30" s="290" t="s">
        <v>324</v>
      </c>
      <c r="J30" s="297"/>
      <c r="K30" s="289" t="s">
        <v>282</v>
      </c>
      <c r="L30" s="299">
        <v>8</v>
      </c>
      <c r="N30" s="298"/>
      <c r="O30" s="291" t="s">
        <v>291</v>
      </c>
      <c r="P30" s="298"/>
      <c r="Q30" s="289"/>
      <c r="R30" s="298"/>
      <c r="S30" s="291" t="s">
        <v>291</v>
      </c>
      <c r="T30" s="298"/>
      <c r="U30" s="290" t="s">
        <v>324</v>
      </c>
      <c r="V30" s="297"/>
      <c r="W30" s="289" t="s">
        <v>282</v>
      </c>
      <c r="X30" s="296">
        <v>8</v>
      </c>
      <c r="Y30" s="289"/>
      <c r="Z30" s="296" t="s">
        <v>325</v>
      </c>
      <c r="AB30" s="283"/>
    </row>
    <row r="31" spans="2:28">
      <c r="B31" s="291">
        <v>26</v>
      </c>
      <c r="C31" s="299" t="s">
        <v>338</v>
      </c>
      <c r="D31" s="292" t="str">
        <f t="shared" si="0"/>
        <v>z</v>
      </c>
      <c r="E31" s="291" t="s">
        <v>326</v>
      </c>
      <c r="F31" s="297"/>
      <c r="G31" s="291" t="s">
        <v>291</v>
      </c>
      <c r="H31" s="297"/>
      <c r="I31" s="290" t="s">
        <v>324</v>
      </c>
      <c r="J31" s="297"/>
      <c r="K31" s="289" t="s">
        <v>282</v>
      </c>
      <c r="L31" s="299">
        <v>1</v>
      </c>
      <c r="N31" s="298"/>
      <c r="O31" s="291" t="s">
        <v>291</v>
      </c>
      <c r="P31" s="298"/>
      <c r="Q31" s="289"/>
      <c r="R31" s="298"/>
      <c r="S31" s="291" t="s">
        <v>291</v>
      </c>
      <c r="T31" s="298"/>
      <c r="U31" s="290" t="s">
        <v>324</v>
      </c>
      <c r="V31" s="297"/>
      <c r="W31" s="289" t="s">
        <v>282</v>
      </c>
      <c r="X31" s="296" t="s">
        <v>325</v>
      </c>
      <c r="Y31" s="289"/>
      <c r="Z31" s="296">
        <v>1</v>
      </c>
      <c r="AB31" s="283"/>
    </row>
    <row r="32" spans="2:28">
      <c r="B32" s="291">
        <v>27</v>
      </c>
      <c r="C32" s="299" t="s">
        <v>337</v>
      </c>
      <c r="D32" s="292" t="str">
        <f t="shared" si="0"/>
        <v>x</v>
      </c>
      <c r="E32" s="291" t="s">
        <v>326</v>
      </c>
      <c r="F32" s="297"/>
      <c r="G32" s="291" t="s">
        <v>291</v>
      </c>
      <c r="H32" s="297"/>
      <c r="I32" s="290" t="s">
        <v>324</v>
      </c>
      <c r="J32" s="297"/>
      <c r="K32" s="289" t="s">
        <v>282</v>
      </c>
      <c r="L32" s="299">
        <v>2</v>
      </c>
      <c r="N32" s="298"/>
      <c r="O32" s="291" t="s">
        <v>291</v>
      </c>
      <c r="P32" s="298"/>
      <c r="Q32" s="289"/>
      <c r="R32" s="298"/>
      <c r="S32" s="291" t="s">
        <v>291</v>
      </c>
      <c r="T32" s="298"/>
      <c r="U32" s="290" t="s">
        <v>324</v>
      </c>
      <c r="V32" s="297"/>
      <c r="W32" s="289" t="s">
        <v>282</v>
      </c>
      <c r="X32" s="296" t="s">
        <v>325</v>
      </c>
      <c r="Y32" s="289"/>
      <c r="Z32" s="296">
        <v>2</v>
      </c>
      <c r="AB32" s="283"/>
    </row>
    <row r="33" spans="2:28">
      <c r="B33" s="291">
        <v>28</v>
      </c>
      <c r="C33" s="299" t="s">
        <v>336</v>
      </c>
      <c r="D33" s="292" t="str">
        <f t="shared" si="0"/>
        <v>aa</v>
      </c>
      <c r="E33" s="291" t="s">
        <v>326</v>
      </c>
      <c r="F33" s="297"/>
      <c r="G33" s="291" t="s">
        <v>291</v>
      </c>
      <c r="H33" s="297"/>
      <c r="I33" s="290" t="s">
        <v>324</v>
      </c>
      <c r="J33" s="297"/>
      <c r="K33" s="289" t="s">
        <v>282</v>
      </c>
      <c r="L33" s="299">
        <v>3</v>
      </c>
      <c r="N33" s="298"/>
      <c r="O33" s="291" t="s">
        <v>291</v>
      </c>
      <c r="P33" s="298"/>
      <c r="Q33" s="289"/>
      <c r="R33" s="298"/>
      <c r="S33" s="291" t="s">
        <v>291</v>
      </c>
      <c r="T33" s="298"/>
      <c r="U33" s="290" t="s">
        <v>324</v>
      </c>
      <c r="V33" s="297"/>
      <c r="W33" s="289" t="s">
        <v>282</v>
      </c>
      <c r="X33" s="296" t="s">
        <v>325</v>
      </c>
      <c r="Y33" s="289"/>
      <c r="Z33" s="296">
        <v>3</v>
      </c>
      <c r="AB33" s="283"/>
    </row>
    <row r="34" spans="2:28">
      <c r="B34" s="291">
        <v>29</v>
      </c>
      <c r="C34" s="299" t="s">
        <v>335</v>
      </c>
      <c r="D34" s="292" t="str">
        <f t="shared" si="0"/>
        <v>ab</v>
      </c>
      <c r="E34" s="291" t="s">
        <v>326</v>
      </c>
      <c r="F34" s="297"/>
      <c r="G34" s="291" t="s">
        <v>291</v>
      </c>
      <c r="H34" s="297"/>
      <c r="I34" s="290" t="s">
        <v>324</v>
      </c>
      <c r="J34" s="297"/>
      <c r="K34" s="289" t="s">
        <v>282</v>
      </c>
      <c r="L34" s="299">
        <v>4</v>
      </c>
      <c r="N34" s="298"/>
      <c r="O34" s="291" t="s">
        <v>291</v>
      </c>
      <c r="P34" s="298"/>
      <c r="Q34" s="289"/>
      <c r="R34" s="298"/>
      <c r="S34" s="291" t="s">
        <v>291</v>
      </c>
      <c r="T34" s="298"/>
      <c r="U34" s="290" t="s">
        <v>324</v>
      </c>
      <c r="V34" s="297"/>
      <c r="W34" s="289" t="s">
        <v>282</v>
      </c>
      <c r="X34" s="296" t="s">
        <v>325</v>
      </c>
      <c r="Y34" s="289"/>
      <c r="Z34" s="296">
        <v>4</v>
      </c>
      <c r="AB34" s="283"/>
    </row>
    <row r="35" spans="2:28">
      <c r="B35" s="291">
        <v>30</v>
      </c>
      <c r="C35" s="299" t="s">
        <v>334</v>
      </c>
      <c r="D35" s="292" t="str">
        <f t="shared" si="0"/>
        <v>ac</v>
      </c>
      <c r="E35" s="291" t="s">
        <v>326</v>
      </c>
      <c r="F35" s="297"/>
      <c r="G35" s="291" t="s">
        <v>291</v>
      </c>
      <c r="H35" s="297"/>
      <c r="I35" s="290" t="s">
        <v>324</v>
      </c>
      <c r="J35" s="297"/>
      <c r="K35" s="289" t="s">
        <v>282</v>
      </c>
      <c r="L35" s="299">
        <v>5</v>
      </c>
      <c r="N35" s="298"/>
      <c r="O35" s="291" t="s">
        <v>291</v>
      </c>
      <c r="P35" s="298"/>
      <c r="Q35" s="289"/>
      <c r="R35" s="298"/>
      <c r="S35" s="291" t="s">
        <v>291</v>
      </c>
      <c r="T35" s="298"/>
      <c r="U35" s="290" t="s">
        <v>324</v>
      </c>
      <c r="V35" s="297"/>
      <c r="W35" s="289" t="s">
        <v>282</v>
      </c>
      <c r="X35" s="296" t="s">
        <v>325</v>
      </c>
      <c r="Y35" s="289"/>
      <c r="Z35" s="296">
        <v>5</v>
      </c>
      <c r="AB35" s="283"/>
    </row>
    <row r="36" spans="2:28">
      <c r="B36" s="291">
        <v>31</v>
      </c>
      <c r="C36" s="299" t="s">
        <v>333</v>
      </c>
      <c r="D36" s="292" t="str">
        <f t="shared" si="0"/>
        <v>ad</v>
      </c>
      <c r="E36" s="291" t="s">
        <v>326</v>
      </c>
      <c r="F36" s="297"/>
      <c r="G36" s="291" t="s">
        <v>291</v>
      </c>
      <c r="H36" s="297"/>
      <c r="I36" s="290" t="s">
        <v>324</v>
      </c>
      <c r="J36" s="297"/>
      <c r="K36" s="289" t="s">
        <v>282</v>
      </c>
      <c r="L36" s="299">
        <v>6</v>
      </c>
      <c r="N36" s="298"/>
      <c r="O36" s="291" t="s">
        <v>291</v>
      </c>
      <c r="P36" s="298"/>
      <c r="Q36" s="289"/>
      <c r="R36" s="298"/>
      <c r="S36" s="291" t="s">
        <v>291</v>
      </c>
      <c r="T36" s="298"/>
      <c r="U36" s="290" t="s">
        <v>324</v>
      </c>
      <c r="V36" s="297"/>
      <c r="W36" s="289" t="s">
        <v>282</v>
      </c>
      <c r="X36" s="296" t="s">
        <v>325</v>
      </c>
      <c r="Y36" s="289"/>
      <c r="Z36" s="296">
        <v>6</v>
      </c>
      <c r="AB36" s="283"/>
    </row>
    <row r="37" spans="2:28">
      <c r="B37" s="291">
        <v>32</v>
      </c>
      <c r="C37" s="299" t="s">
        <v>332</v>
      </c>
      <c r="D37" s="292" t="str">
        <f t="shared" si="0"/>
        <v>ae</v>
      </c>
      <c r="E37" s="291" t="s">
        <v>326</v>
      </c>
      <c r="F37" s="297"/>
      <c r="G37" s="291" t="s">
        <v>291</v>
      </c>
      <c r="H37" s="297"/>
      <c r="I37" s="290" t="s">
        <v>324</v>
      </c>
      <c r="J37" s="297"/>
      <c r="K37" s="289" t="s">
        <v>282</v>
      </c>
      <c r="L37" s="299">
        <v>7</v>
      </c>
      <c r="N37" s="298"/>
      <c r="O37" s="291" t="s">
        <v>291</v>
      </c>
      <c r="P37" s="298"/>
      <c r="Q37" s="289"/>
      <c r="R37" s="298"/>
      <c r="S37" s="291" t="s">
        <v>291</v>
      </c>
      <c r="T37" s="298"/>
      <c r="U37" s="290" t="s">
        <v>324</v>
      </c>
      <c r="V37" s="297"/>
      <c r="W37" s="289" t="s">
        <v>282</v>
      </c>
      <c r="X37" s="296" t="s">
        <v>325</v>
      </c>
      <c r="Y37" s="289"/>
      <c r="Z37" s="296">
        <v>7</v>
      </c>
      <c r="AB37" s="283"/>
    </row>
    <row r="38" spans="2:28">
      <c r="B38" s="291">
        <v>33</v>
      </c>
      <c r="C38" s="299" t="s">
        <v>331</v>
      </c>
      <c r="D38" s="292" t="str">
        <f t="shared" si="0"/>
        <v>af</v>
      </c>
      <c r="E38" s="291" t="s">
        <v>326</v>
      </c>
      <c r="F38" s="297"/>
      <c r="G38" s="291" t="s">
        <v>291</v>
      </c>
      <c r="H38" s="297"/>
      <c r="I38" s="290" t="s">
        <v>324</v>
      </c>
      <c r="J38" s="297"/>
      <c r="K38" s="289" t="s">
        <v>282</v>
      </c>
      <c r="L38" s="299">
        <v>8</v>
      </c>
      <c r="N38" s="298"/>
      <c r="O38" s="291" t="s">
        <v>291</v>
      </c>
      <c r="P38" s="298"/>
      <c r="Q38" s="289"/>
      <c r="R38" s="298"/>
      <c r="S38" s="291" t="s">
        <v>291</v>
      </c>
      <c r="T38" s="298"/>
      <c r="U38" s="290" t="s">
        <v>324</v>
      </c>
      <c r="V38" s="297"/>
      <c r="W38" s="289" t="s">
        <v>282</v>
      </c>
      <c r="X38" s="296" t="s">
        <v>325</v>
      </c>
      <c r="Y38" s="289"/>
      <c r="Z38" s="296">
        <v>8</v>
      </c>
      <c r="AB38" s="283"/>
    </row>
    <row r="39" spans="2:28">
      <c r="B39" s="291">
        <v>34</v>
      </c>
      <c r="C39" s="295" t="s">
        <v>330</v>
      </c>
      <c r="D39" s="292"/>
      <c r="E39" s="291" t="s">
        <v>326</v>
      </c>
      <c r="F39" s="285"/>
      <c r="G39" s="291" t="s">
        <v>291</v>
      </c>
      <c r="H39" s="285"/>
      <c r="I39" s="290" t="s">
        <v>324</v>
      </c>
      <c r="J39" s="285">
        <v>0</v>
      </c>
      <c r="K39" s="289" t="s">
        <v>282</v>
      </c>
      <c r="L39" s="284" t="str">
        <f>IF(OR(F39="",H39=""),"",(H39+IF(F39&gt;H39,1,0)-F39-J39)*24)</f>
        <v/>
      </c>
      <c r="N39" s="288">
        <f>$N$6</f>
        <v>0.29166666666666669</v>
      </c>
      <c r="O39" s="281" t="s">
        <v>291</v>
      </c>
      <c r="P39" s="288">
        <f>$P$6</f>
        <v>0.83333333333333337</v>
      </c>
      <c r="R39" s="287" t="str">
        <f t="shared" ref="R39:R47" si="8">IF(F39="","",IF(F39&lt;N39,N39,IF(F39&gt;=P39,"",F39)))</f>
        <v/>
      </c>
      <c r="S39" s="281" t="s">
        <v>291</v>
      </c>
      <c r="T39" s="287" t="str">
        <f t="shared" ref="T39:T47" si="9">IF(H39="","",IF(H39&gt;F39,IF(H39&lt;P39,H39,P39),P39))</f>
        <v/>
      </c>
      <c r="U39" s="286" t="s">
        <v>324</v>
      </c>
      <c r="V39" s="285">
        <v>0</v>
      </c>
      <c r="W39" s="280" t="s">
        <v>282</v>
      </c>
      <c r="X39" s="284" t="str">
        <f>IF(R39="","",IF((T39+IF(R39&gt;T39,1,0)-R39-V39)*24=0,"",(T39+IF(R39&gt;T39,1,0)-R39-V39)*24))</f>
        <v/>
      </c>
      <c r="Z39" s="284" t="str">
        <f t="shared" ref="Z39:Z47" si="10">IF(X39="",L39,IF(OR(L39-X39=0,L39-X39&lt;0),"-",L39-X39))</f>
        <v/>
      </c>
      <c r="AB39" s="283"/>
    </row>
    <row r="40" spans="2:28">
      <c r="B40" s="291"/>
      <c r="C40" s="294" t="s">
        <v>325</v>
      </c>
      <c r="D40" s="292"/>
      <c r="E40" s="291" t="s">
        <v>326</v>
      </c>
      <c r="F40" s="285"/>
      <c r="G40" s="291" t="s">
        <v>291</v>
      </c>
      <c r="H40" s="285"/>
      <c r="I40" s="290" t="s">
        <v>324</v>
      </c>
      <c r="J40" s="285">
        <v>0</v>
      </c>
      <c r="K40" s="289" t="s">
        <v>282</v>
      </c>
      <c r="L40" s="284" t="str">
        <f>IF(OR(F40="",H40=""),"",(H40+IF(F40&gt;H40,1,0)-F40-J40)*24)</f>
        <v/>
      </c>
      <c r="N40" s="288">
        <f>$N$6</f>
        <v>0.29166666666666669</v>
      </c>
      <c r="O40" s="281" t="s">
        <v>291</v>
      </c>
      <c r="P40" s="288">
        <f>$P$6</f>
        <v>0.83333333333333337</v>
      </c>
      <c r="R40" s="287" t="str">
        <f t="shared" si="8"/>
        <v/>
      </c>
      <c r="S40" s="281" t="s">
        <v>291</v>
      </c>
      <c r="T40" s="287" t="str">
        <f t="shared" si="9"/>
        <v/>
      </c>
      <c r="U40" s="286" t="s">
        <v>324</v>
      </c>
      <c r="V40" s="285">
        <v>0</v>
      </c>
      <c r="W40" s="280" t="s">
        <v>282</v>
      </c>
      <c r="X40" s="284" t="str">
        <f>IF(R40="","",IF((T40+IF(R40&gt;T40,1,0)-R40-V40)*24=0,"",(T40+IF(R40&gt;T40,1,0)-R40-V40)*24))</f>
        <v/>
      </c>
      <c r="Z40" s="284" t="str">
        <f t="shared" si="10"/>
        <v/>
      </c>
      <c r="AB40" s="283"/>
    </row>
    <row r="41" spans="2:28">
      <c r="B41" s="291"/>
      <c r="C41" s="293" t="s">
        <v>325</v>
      </c>
      <c r="D41" s="292" t="str">
        <f>C39</f>
        <v>ag</v>
      </c>
      <c r="E41" s="291" t="s">
        <v>326</v>
      </c>
      <c r="F41" s="285" t="s">
        <v>325</v>
      </c>
      <c r="G41" s="291" t="s">
        <v>291</v>
      </c>
      <c r="H41" s="285" t="s">
        <v>325</v>
      </c>
      <c r="I41" s="290" t="s">
        <v>324</v>
      </c>
      <c r="J41" s="285" t="s">
        <v>325</v>
      </c>
      <c r="K41" s="289" t="s">
        <v>282</v>
      </c>
      <c r="L41" s="284" t="str">
        <f>IF(OR(L39="",L40=""),"",L39+L40)</f>
        <v/>
      </c>
      <c r="N41" s="288" t="s">
        <v>325</v>
      </c>
      <c r="O41" s="281" t="s">
        <v>291</v>
      </c>
      <c r="P41" s="288" t="s">
        <v>325</v>
      </c>
      <c r="R41" s="287" t="str">
        <f t="shared" si="8"/>
        <v/>
      </c>
      <c r="S41" s="281" t="s">
        <v>291</v>
      </c>
      <c r="T41" s="287" t="str">
        <f t="shared" si="9"/>
        <v>-</v>
      </c>
      <c r="U41" s="286" t="s">
        <v>324</v>
      </c>
      <c r="V41" s="285" t="s">
        <v>323</v>
      </c>
      <c r="W41" s="280" t="s">
        <v>282</v>
      </c>
      <c r="X41" s="284" t="str">
        <f>IF(OR(X39="",X40=""),"",X39+X40)</f>
        <v/>
      </c>
      <c r="Z41" s="284" t="str">
        <f t="shared" si="10"/>
        <v/>
      </c>
      <c r="AB41" s="283" t="s">
        <v>329</v>
      </c>
    </row>
    <row r="42" spans="2:28">
      <c r="B42" s="291"/>
      <c r="C42" s="295" t="s">
        <v>328</v>
      </c>
      <c r="D42" s="292"/>
      <c r="E42" s="291" t="s">
        <v>326</v>
      </c>
      <c r="F42" s="285"/>
      <c r="G42" s="291" t="s">
        <v>291</v>
      </c>
      <c r="H42" s="285"/>
      <c r="I42" s="290" t="s">
        <v>324</v>
      </c>
      <c r="J42" s="285">
        <v>0</v>
      </c>
      <c r="K42" s="289" t="s">
        <v>282</v>
      </c>
      <c r="L42" s="284" t="str">
        <f>IF(OR(F42="",H42=""),"",(H42+IF(F42&gt;H42,1,0)-F42-J42)*24)</f>
        <v/>
      </c>
      <c r="N42" s="288">
        <f>$N$6</f>
        <v>0.29166666666666669</v>
      </c>
      <c r="O42" s="281" t="s">
        <v>291</v>
      </c>
      <c r="P42" s="288">
        <f>$P$6</f>
        <v>0.83333333333333337</v>
      </c>
      <c r="R42" s="287" t="str">
        <f t="shared" si="8"/>
        <v/>
      </c>
      <c r="S42" s="281" t="s">
        <v>291</v>
      </c>
      <c r="T42" s="287" t="str">
        <f t="shared" si="9"/>
        <v/>
      </c>
      <c r="U42" s="286" t="s">
        <v>324</v>
      </c>
      <c r="V42" s="285">
        <v>0</v>
      </c>
      <c r="W42" s="280" t="s">
        <v>282</v>
      </c>
      <c r="X42" s="284" t="str">
        <f>IF(R42="","",IF((T42+IF(R42&gt;T42,1,0)-R42-V42)*24=0,"",(T42+IF(R42&gt;T42,1,0)-R42-V42)*24))</f>
        <v/>
      </c>
      <c r="Z42" s="284" t="str">
        <f t="shared" si="10"/>
        <v/>
      </c>
      <c r="AB42" s="283"/>
    </row>
    <row r="43" spans="2:28">
      <c r="B43" s="291">
        <v>35</v>
      </c>
      <c r="C43" s="294" t="s">
        <v>325</v>
      </c>
      <c r="D43" s="292"/>
      <c r="E43" s="291" t="s">
        <v>326</v>
      </c>
      <c r="F43" s="285"/>
      <c r="G43" s="291" t="s">
        <v>291</v>
      </c>
      <c r="H43" s="285"/>
      <c r="I43" s="290" t="s">
        <v>324</v>
      </c>
      <c r="J43" s="285">
        <v>0</v>
      </c>
      <c r="K43" s="289" t="s">
        <v>282</v>
      </c>
      <c r="L43" s="284" t="str">
        <f>IF(OR(F43="",H43=""),"",(H43+IF(F43&gt;H43,1,0)-F43-J43)*24)</f>
        <v/>
      </c>
      <c r="N43" s="288">
        <f>$N$6</f>
        <v>0.29166666666666669</v>
      </c>
      <c r="O43" s="281" t="s">
        <v>291</v>
      </c>
      <c r="P43" s="288">
        <f>$P$6</f>
        <v>0.83333333333333337</v>
      </c>
      <c r="R43" s="287" t="str">
        <f t="shared" si="8"/>
        <v/>
      </c>
      <c r="S43" s="281" t="s">
        <v>291</v>
      </c>
      <c r="T43" s="287" t="str">
        <f t="shared" si="9"/>
        <v/>
      </c>
      <c r="U43" s="286" t="s">
        <v>324</v>
      </c>
      <c r="V43" s="285">
        <v>0</v>
      </c>
      <c r="W43" s="280" t="s">
        <v>282</v>
      </c>
      <c r="X43" s="284" t="str">
        <f>IF(R43="","",IF((T43+IF(R43&gt;T43,1,0)-R43-V43)*24=0,"",(T43+IF(R43&gt;T43,1,0)-R43-V43)*24))</f>
        <v/>
      </c>
      <c r="Z43" s="284" t="str">
        <f t="shared" si="10"/>
        <v/>
      </c>
      <c r="AB43" s="283"/>
    </row>
    <row r="44" spans="2:28">
      <c r="B44" s="291"/>
      <c r="C44" s="293" t="s">
        <v>325</v>
      </c>
      <c r="D44" s="292" t="str">
        <f>C42</f>
        <v>ah</v>
      </c>
      <c r="E44" s="291" t="s">
        <v>326</v>
      </c>
      <c r="F44" s="285" t="s">
        <v>325</v>
      </c>
      <c r="G44" s="291" t="s">
        <v>291</v>
      </c>
      <c r="H44" s="285" t="s">
        <v>325</v>
      </c>
      <c r="I44" s="290" t="s">
        <v>324</v>
      </c>
      <c r="J44" s="285" t="s">
        <v>325</v>
      </c>
      <c r="K44" s="289" t="s">
        <v>282</v>
      </c>
      <c r="L44" s="284" t="str">
        <f>IF(OR(L42="",L43=""),"",L42+L43)</f>
        <v/>
      </c>
      <c r="N44" s="288" t="s">
        <v>325</v>
      </c>
      <c r="O44" s="281" t="s">
        <v>291</v>
      </c>
      <c r="P44" s="288" t="s">
        <v>325</v>
      </c>
      <c r="R44" s="287" t="str">
        <f t="shared" si="8"/>
        <v/>
      </c>
      <c r="S44" s="281" t="s">
        <v>291</v>
      </c>
      <c r="T44" s="287" t="str">
        <f t="shared" si="9"/>
        <v>-</v>
      </c>
      <c r="U44" s="286" t="s">
        <v>324</v>
      </c>
      <c r="V44" s="285" t="s">
        <v>323</v>
      </c>
      <c r="W44" s="280" t="s">
        <v>282</v>
      </c>
      <c r="X44" s="284" t="str">
        <f>IF(OR(X42="",X43=""),"",X42+X43)</f>
        <v/>
      </c>
      <c r="Z44" s="284" t="str">
        <f t="shared" si="10"/>
        <v/>
      </c>
      <c r="AB44" s="283" t="s">
        <v>322</v>
      </c>
    </row>
    <row r="45" spans="2:28">
      <c r="B45" s="291"/>
      <c r="C45" s="295" t="s">
        <v>327</v>
      </c>
      <c r="D45" s="292"/>
      <c r="E45" s="291" t="s">
        <v>326</v>
      </c>
      <c r="F45" s="285"/>
      <c r="G45" s="291" t="s">
        <v>291</v>
      </c>
      <c r="H45" s="285"/>
      <c r="I45" s="290" t="s">
        <v>324</v>
      </c>
      <c r="J45" s="285">
        <v>0</v>
      </c>
      <c r="K45" s="289" t="s">
        <v>282</v>
      </c>
      <c r="L45" s="284" t="str">
        <f>IF(OR(F45="",H45=""),"",(H45+IF(F45&gt;H45,1,0)-F45-J45)*24)</f>
        <v/>
      </c>
      <c r="N45" s="288">
        <f>$N$6</f>
        <v>0.29166666666666669</v>
      </c>
      <c r="O45" s="281" t="s">
        <v>291</v>
      </c>
      <c r="P45" s="288">
        <f>$P$6</f>
        <v>0.83333333333333337</v>
      </c>
      <c r="R45" s="287" t="str">
        <f t="shared" si="8"/>
        <v/>
      </c>
      <c r="S45" s="281" t="s">
        <v>291</v>
      </c>
      <c r="T45" s="287" t="str">
        <f t="shared" si="9"/>
        <v/>
      </c>
      <c r="U45" s="286" t="s">
        <v>324</v>
      </c>
      <c r="V45" s="285">
        <v>0</v>
      </c>
      <c r="W45" s="280" t="s">
        <v>282</v>
      </c>
      <c r="X45" s="284" t="str">
        <f>IF(R45="","",IF((T45+IF(R45&gt;T45,1,0)-R45-V45)*24=0,"",(T45+IF(R45&gt;T45,1,0)-R45-V45)*24))</f>
        <v/>
      </c>
      <c r="Z45" s="284" t="str">
        <f t="shared" si="10"/>
        <v/>
      </c>
      <c r="AB45" s="283"/>
    </row>
    <row r="46" spans="2:28">
      <c r="B46" s="291">
        <v>36</v>
      </c>
      <c r="C46" s="294" t="s">
        <v>325</v>
      </c>
      <c r="D46" s="292"/>
      <c r="E46" s="291" t="s">
        <v>326</v>
      </c>
      <c r="F46" s="285"/>
      <c r="G46" s="291" t="s">
        <v>291</v>
      </c>
      <c r="H46" s="285"/>
      <c r="I46" s="290" t="s">
        <v>324</v>
      </c>
      <c r="J46" s="285">
        <v>0</v>
      </c>
      <c r="K46" s="289" t="s">
        <v>282</v>
      </c>
      <c r="L46" s="284" t="str">
        <f>IF(OR(F46="",H46=""),"",(H46+IF(F46&gt;H46,1,0)-F46-J46)*24)</f>
        <v/>
      </c>
      <c r="N46" s="288">
        <f>$N$6</f>
        <v>0.29166666666666669</v>
      </c>
      <c r="O46" s="281" t="s">
        <v>291</v>
      </c>
      <c r="P46" s="288">
        <f>$P$6</f>
        <v>0.83333333333333337</v>
      </c>
      <c r="R46" s="287" t="str">
        <f t="shared" si="8"/>
        <v/>
      </c>
      <c r="S46" s="281" t="s">
        <v>291</v>
      </c>
      <c r="T46" s="287" t="str">
        <f t="shared" si="9"/>
        <v/>
      </c>
      <c r="U46" s="286" t="s">
        <v>324</v>
      </c>
      <c r="V46" s="285">
        <v>0</v>
      </c>
      <c r="W46" s="280" t="s">
        <v>282</v>
      </c>
      <c r="X46" s="284" t="str">
        <f>IF(R46="","",IF((T46+IF(R46&gt;T46,1,0)-R46-V46)*24=0,"",(T46+IF(R46&gt;T46,1,0)-R46-V46)*24))</f>
        <v/>
      </c>
      <c r="Z46" s="284" t="str">
        <f t="shared" si="10"/>
        <v/>
      </c>
      <c r="AB46" s="283"/>
    </row>
    <row r="47" spans="2:28">
      <c r="B47" s="291"/>
      <c r="C47" s="293" t="s">
        <v>325</v>
      </c>
      <c r="D47" s="292" t="str">
        <f>C45</f>
        <v>ai</v>
      </c>
      <c r="E47" s="291" t="s">
        <v>326</v>
      </c>
      <c r="F47" s="285" t="s">
        <v>325</v>
      </c>
      <c r="G47" s="291" t="s">
        <v>291</v>
      </c>
      <c r="H47" s="285" t="s">
        <v>325</v>
      </c>
      <c r="I47" s="290" t="s">
        <v>324</v>
      </c>
      <c r="J47" s="285" t="s">
        <v>325</v>
      </c>
      <c r="K47" s="289" t="s">
        <v>282</v>
      </c>
      <c r="L47" s="284" t="str">
        <f>IF(OR(L45="",L46=""),"",L45+L46)</f>
        <v/>
      </c>
      <c r="N47" s="288" t="s">
        <v>325</v>
      </c>
      <c r="O47" s="281" t="s">
        <v>291</v>
      </c>
      <c r="P47" s="288" t="s">
        <v>325</v>
      </c>
      <c r="R47" s="287" t="str">
        <f t="shared" si="8"/>
        <v/>
      </c>
      <c r="S47" s="281" t="s">
        <v>291</v>
      </c>
      <c r="T47" s="287" t="str">
        <f t="shared" si="9"/>
        <v>-</v>
      </c>
      <c r="U47" s="286" t="s">
        <v>324</v>
      </c>
      <c r="V47" s="285" t="s">
        <v>323</v>
      </c>
      <c r="W47" s="280" t="s">
        <v>282</v>
      </c>
      <c r="X47" s="284" t="str">
        <f>IF(OR(X45="",X46=""),"",X45+X46)</f>
        <v/>
      </c>
      <c r="Z47" s="284" t="str">
        <f t="shared" si="10"/>
        <v/>
      </c>
      <c r="AB47" s="283" t="s">
        <v>322</v>
      </c>
    </row>
    <row r="49" spans="3:4">
      <c r="C49" s="282" t="s">
        <v>321</v>
      </c>
      <c r="D49" s="282"/>
    </row>
    <row r="50" spans="3:4">
      <c r="C50" s="282" t="s">
        <v>320</v>
      </c>
      <c r="D50" s="282"/>
    </row>
    <row r="51" spans="3:4">
      <c r="C51" s="282" t="s">
        <v>319</v>
      </c>
      <c r="D51" s="282"/>
    </row>
    <row r="52" spans="3:4">
      <c r="C52" s="282" t="s">
        <v>318</v>
      </c>
      <c r="D52" s="282"/>
    </row>
  </sheetData>
  <sheetProtection sheet="1" insertRows="0" deleteRows="0"/>
  <mergeCells count="4">
    <mergeCell ref="F4:L4"/>
    <mergeCell ref="N4:P4"/>
    <mergeCell ref="R4:X4"/>
    <mergeCell ref="AB4:AB5"/>
  </mergeCells>
  <phoneticPr fontId="5"/>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3"/>
  <sheetViews>
    <sheetView workbookViewId="0"/>
  </sheetViews>
  <sheetFormatPr defaultColWidth="9" defaultRowHeight="13.5"/>
  <cols>
    <col min="1" max="1" width="1.375" style="306" customWidth="1"/>
    <col min="2" max="3" width="9" style="306"/>
    <col min="4" max="4" width="40.625" style="306" customWidth="1"/>
    <col min="5" max="16384" width="9" style="306"/>
  </cols>
  <sheetData>
    <row r="1" spans="2:11" ht="14.25">
      <c r="B1" s="306" t="s">
        <v>432</v>
      </c>
      <c r="D1" s="315"/>
      <c r="E1" s="315"/>
      <c r="F1" s="315"/>
    </row>
    <row r="2" spans="2:11" s="307" customFormat="1" ht="20.25" customHeight="1">
      <c r="B2" s="327" t="s">
        <v>431</v>
      </c>
      <c r="C2" s="327"/>
      <c r="D2" s="315"/>
      <c r="E2" s="315"/>
      <c r="F2" s="315"/>
    </row>
    <row r="3" spans="2:11" s="307" customFormat="1" ht="20.25" customHeight="1">
      <c r="B3" s="327"/>
      <c r="C3" s="327"/>
      <c r="D3" s="315"/>
      <c r="E3" s="315"/>
      <c r="F3" s="315"/>
    </row>
    <row r="4" spans="2:11" s="313" customFormat="1" ht="20.25" customHeight="1">
      <c r="B4" s="330"/>
      <c r="C4" s="315" t="s">
        <v>430</v>
      </c>
      <c r="D4" s="315"/>
      <c r="F4" s="934" t="s">
        <v>429</v>
      </c>
      <c r="G4" s="934"/>
      <c r="H4" s="934"/>
      <c r="I4" s="934"/>
      <c r="J4" s="934"/>
      <c r="K4" s="934"/>
    </row>
    <row r="5" spans="2:11" s="313" customFormat="1" ht="20.25" customHeight="1">
      <c r="B5" s="329"/>
      <c r="C5" s="315" t="s">
        <v>428</v>
      </c>
      <c r="D5" s="315"/>
      <c r="F5" s="934"/>
      <c r="G5" s="934"/>
      <c r="H5" s="934"/>
      <c r="I5" s="934"/>
      <c r="J5" s="934"/>
      <c r="K5" s="934"/>
    </row>
    <row r="6" spans="2:11" s="307" customFormat="1" ht="20.25" customHeight="1">
      <c r="B6" s="328" t="s">
        <v>427</v>
      </c>
      <c r="C6" s="315"/>
      <c r="D6" s="315"/>
      <c r="E6" s="326"/>
      <c r="F6" s="325"/>
    </row>
    <row r="7" spans="2:11" s="307" customFormat="1" ht="20.25" customHeight="1">
      <c r="B7" s="327"/>
      <c r="C7" s="327"/>
      <c r="D7" s="315"/>
      <c r="E7" s="326"/>
      <c r="F7" s="325"/>
    </row>
    <row r="8" spans="2:11" s="307" customFormat="1" ht="20.25" customHeight="1">
      <c r="B8" s="315" t="s">
        <v>426</v>
      </c>
      <c r="C8" s="327"/>
      <c r="D8" s="315"/>
      <c r="E8" s="326"/>
      <c r="F8" s="325"/>
    </row>
    <row r="9" spans="2:11" s="307" customFormat="1" ht="20.25" customHeight="1">
      <c r="B9" s="327"/>
      <c r="C9" s="327"/>
      <c r="D9" s="315"/>
      <c r="E9" s="315"/>
      <c r="F9" s="315"/>
    </row>
    <row r="10" spans="2:11" s="307" customFormat="1" ht="20.25" customHeight="1">
      <c r="B10" s="315" t="s">
        <v>425</v>
      </c>
      <c r="C10" s="327"/>
      <c r="D10" s="315"/>
      <c r="E10" s="315"/>
      <c r="F10" s="315"/>
    </row>
    <row r="11" spans="2:11" s="307" customFormat="1" ht="20.25" customHeight="1">
      <c r="B11" s="315"/>
      <c r="C11" s="327"/>
      <c r="D11" s="315"/>
      <c r="E11" s="315"/>
      <c r="F11" s="315"/>
    </row>
    <row r="12" spans="2:11" s="307" customFormat="1" ht="20.25" customHeight="1">
      <c r="B12" s="315" t="s">
        <v>424</v>
      </c>
      <c r="C12" s="327"/>
      <c r="D12" s="315"/>
    </row>
    <row r="13" spans="2:11" s="307" customFormat="1" ht="20.25" customHeight="1">
      <c r="B13" s="315"/>
      <c r="C13" s="327"/>
      <c r="D13" s="315"/>
    </row>
    <row r="14" spans="2:11" s="307" customFormat="1" ht="20.25" customHeight="1">
      <c r="B14" s="315" t="s">
        <v>423</v>
      </c>
      <c r="C14" s="327"/>
      <c r="D14" s="315"/>
    </row>
    <row r="15" spans="2:11" s="307" customFormat="1" ht="20.25" customHeight="1">
      <c r="B15" s="315"/>
      <c r="C15" s="327"/>
      <c r="D15" s="315"/>
    </row>
    <row r="16" spans="2:11" s="307" customFormat="1" ht="20.25" customHeight="1">
      <c r="B16" s="315" t="s">
        <v>422</v>
      </c>
      <c r="C16" s="327"/>
      <c r="D16" s="315"/>
    </row>
    <row r="17" spans="2:25" s="307" customFormat="1" ht="20.25" customHeight="1">
      <c r="B17" s="315" t="s">
        <v>421</v>
      </c>
      <c r="C17" s="327"/>
      <c r="D17" s="315"/>
    </row>
    <row r="18" spans="2:25" s="307" customFormat="1" ht="20.25" customHeight="1">
      <c r="B18" s="315"/>
      <c r="C18" s="327"/>
      <c r="D18" s="315"/>
    </row>
    <row r="19" spans="2:25" s="307" customFormat="1" ht="20.25" customHeight="1">
      <c r="B19" s="315" t="s">
        <v>420</v>
      </c>
      <c r="C19" s="327"/>
      <c r="D19" s="315"/>
    </row>
    <row r="20" spans="2:25" s="307" customFormat="1" ht="20.25" customHeight="1">
      <c r="B20" s="315"/>
      <c r="C20" s="327"/>
      <c r="D20" s="315"/>
    </row>
    <row r="21" spans="2:25" s="307" customFormat="1" ht="17.25" customHeight="1">
      <c r="B21" s="315" t="s">
        <v>419</v>
      </c>
      <c r="C21" s="315"/>
      <c r="D21" s="315"/>
    </row>
    <row r="22" spans="2:25" s="307" customFormat="1" ht="17.25" customHeight="1">
      <c r="B22" s="315" t="s">
        <v>418</v>
      </c>
      <c r="C22" s="315"/>
      <c r="D22" s="315"/>
    </row>
    <row r="23" spans="2:25" s="307" customFormat="1" ht="17.25" customHeight="1">
      <c r="B23" s="315"/>
      <c r="C23" s="315"/>
      <c r="D23" s="315"/>
    </row>
    <row r="24" spans="2:25" s="307" customFormat="1" ht="17.25" customHeight="1">
      <c r="B24" s="315"/>
      <c r="C24" s="324" t="s">
        <v>290</v>
      </c>
      <c r="D24" s="324" t="s">
        <v>417</v>
      </c>
    </row>
    <row r="25" spans="2:25" s="307" customFormat="1" ht="17.25" customHeight="1">
      <c r="B25" s="315"/>
      <c r="C25" s="324">
        <v>1</v>
      </c>
      <c r="D25" s="323" t="s">
        <v>416</v>
      </c>
    </row>
    <row r="26" spans="2:25" s="307" customFormat="1" ht="17.25" customHeight="1">
      <c r="B26" s="315"/>
      <c r="C26" s="324">
        <v>2</v>
      </c>
      <c r="D26" s="323" t="s">
        <v>415</v>
      </c>
      <c r="E26" s="307" t="s">
        <v>414</v>
      </c>
    </row>
    <row r="27" spans="2:25" s="307" customFormat="1" ht="17.25" customHeight="1">
      <c r="B27" s="315"/>
      <c r="C27" s="324">
        <v>3</v>
      </c>
      <c r="D27" s="323" t="s">
        <v>413</v>
      </c>
    </row>
    <row r="28" spans="2:25" s="307" customFormat="1" ht="17.25" customHeight="1">
      <c r="B28" s="315"/>
      <c r="C28" s="324">
        <v>4</v>
      </c>
      <c r="D28" s="323" t="s">
        <v>412</v>
      </c>
      <c r="E28" s="307" t="s">
        <v>411</v>
      </c>
    </row>
    <row r="29" spans="2:25" s="307" customFormat="1" ht="17.25" customHeight="1">
      <c r="B29" s="315"/>
      <c r="C29" s="326"/>
      <c r="D29" s="325"/>
    </row>
    <row r="30" spans="2:25" s="307" customFormat="1" ht="17.25" customHeight="1">
      <c r="B30" s="315" t="s">
        <v>410</v>
      </c>
      <c r="C30" s="315"/>
      <c r="D30" s="315"/>
      <c r="E30" s="313"/>
      <c r="F30" s="313"/>
    </row>
    <row r="31" spans="2:25" s="307" customFormat="1" ht="17.25" customHeight="1">
      <c r="B31" s="315" t="s">
        <v>409</v>
      </c>
      <c r="C31" s="315"/>
      <c r="D31" s="315"/>
      <c r="E31" s="313"/>
      <c r="F31" s="313"/>
    </row>
    <row r="32" spans="2:25" s="307" customFormat="1" ht="17.25" customHeight="1">
      <c r="B32" s="315"/>
      <c r="C32" s="315"/>
      <c r="D32" s="315"/>
      <c r="E32" s="313"/>
      <c r="F32" s="313"/>
      <c r="G32" s="321"/>
      <c r="H32" s="321"/>
      <c r="J32" s="321"/>
      <c r="K32" s="321"/>
      <c r="L32" s="321"/>
      <c r="M32" s="321"/>
      <c r="N32" s="321"/>
      <c r="O32" s="321"/>
      <c r="R32" s="321"/>
      <c r="S32" s="321"/>
      <c r="T32" s="321"/>
      <c r="W32" s="321"/>
      <c r="X32" s="321"/>
      <c r="Y32" s="321"/>
    </row>
    <row r="33" spans="2:51" s="307" customFormat="1" ht="17.25" customHeight="1">
      <c r="B33" s="315"/>
      <c r="C33" s="324" t="s">
        <v>370</v>
      </c>
      <c r="D33" s="324" t="s">
        <v>408</v>
      </c>
      <c r="E33" s="313"/>
      <c r="F33" s="313"/>
      <c r="G33" s="321"/>
      <c r="H33" s="321"/>
      <c r="J33" s="321"/>
      <c r="K33" s="321"/>
      <c r="L33" s="321"/>
      <c r="M33" s="321"/>
      <c r="N33" s="321"/>
      <c r="O33" s="321"/>
      <c r="R33" s="321"/>
      <c r="S33" s="321"/>
      <c r="T33" s="321"/>
      <c r="W33" s="321"/>
      <c r="X33" s="321"/>
      <c r="Y33" s="321"/>
    </row>
    <row r="34" spans="2:51" s="307" customFormat="1" ht="17.25" customHeight="1">
      <c r="B34" s="315"/>
      <c r="C34" s="324" t="s">
        <v>407</v>
      </c>
      <c r="D34" s="323" t="s">
        <v>406</v>
      </c>
      <c r="E34" s="313"/>
      <c r="F34" s="313"/>
      <c r="G34" s="321"/>
      <c r="H34" s="321"/>
      <c r="J34" s="321"/>
      <c r="K34" s="321"/>
      <c r="L34" s="321"/>
      <c r="M34" s="321"/>
      <c r="N34" s="321"/>
      <c r="O34" s="321"/>
      <c r="R34" s="321"/>
      <c r="S34" s="321"/>
      <c r="T34" s="321"/>
      <c r="W34" s="321"/>
      <c r="X34" s="321"/>
      <c r="Y34" s="321"/>
    </row>
    <row r="35" spans="2:51" s="307" customFormat="1" ht="17.25" customHeight="1">
      <c r="B35" s="315"/>
      <c r="C35" s="324" t="s">
        <v>405</v>
      </c>
      <c r="D35" s="323" t="s">
        <v>404</v>
      </c>
      <c r="E35" s="313"/>
      <c r="F35" s="313"/>
      <c r="G35" s="321"/>
      <c r="H35" s="321"/>
      <c r="J35" s="321"/>
      <c r="K35" s="321"/>
      <c r="L35" s="321"/>
      <c r="M35" s="321"/>
      <c r="N35" s="321"/>
      <c r="O35" s="321"/>
      <c r="R35" s="321"/>
      <c r="S35" s="321"/>
      <c r="T35" s="321"/>
      <c r="W35" s="321"/>
      <c r="X35" s="321"/>
      <c r="Y35" s="321"/>
    </row>
    <row r="36" spans="2:51" s="307" customFormat="1" ht="17.25" customHeight="1">
      <c r="B36" s="315"/>
      <c r="C36" s="324" t="s">
        <v>403</v>
      </c>
      <c r="D36" s="323" t="s">
        <v>402</v>
      </c>
      <c r="E36" s="313"/>
      <c r="F36" s="313"/>
      <c r="G36" s="321"/>
      <c r="H36" s="321"/>
      <c r="J36" s="321"/>
      <c r="K36" s="321"/>
      <c r="L36" s="321"/>
      <c r="M36" s="321"/>
      <c r="N36" s="321"/>
      <c r="O36" s="321"/>
      <c r="R36" s="321"/>
      <c r="S36" s="321"/>
      <c r="T36" s="321"/>
      <c r="W36" s="321"/>
      <c r="X36" s="321"/>
      <c r="Y36" s="321"/>
    </row>
    <row r="37" spans="2:51" s="307" customFormat="1" ht="17.25" customHeight="1">
      <c r="B37" s="315"/>
      <c r="C37" s="324" t="s">
        <v>401</v>
      </c>
      <c r="D37" s="323" t="s">
        <v>400</v>
      </c>
      <c r="E37" s="313"/>
      <c r="F37" s="313"/>
      <c r="G37" s="321"/>
      <c r="H37" s="321"/>
      <c r="J37" s="321"/>
      <c r="K37" s="321"/>
      <c r="L37" s="321"/>
      <c r="M37" s="321"/>
      <c r="N37" s="321"/>
      <c r="O37" s="321"/>
      <c r="R37" s="321"/>
      <c r="S37" s="321"/>
      <c r="T37" s="321"/>
      <c r="W37" s="321"/>
      <c r="X37" s="321"/>
      <c r="Y37" s="321"/>
    </row>
    <row r="38" spans="2:51" s="307" customFormat="1" ht="17.25" customHeight="1">
      <c r="B38" s="315"/>
      <c r="C38" s="315"/>
      <c r="D38" s="315"/>
      <c r="E38" s="313"/>
      <c r="F38" s="313"/>
      <c r="G38" s="321"/>
      <c r="H38" s="321"/>
      <c r="J38" s="321"/>
      <c r="K38" s="321"/>
      <c r="L38" s="321"/>
      <c r="M38" s="321"/>
      <c r="N38" s="321"/>
      <c r="O38" s="321"/>
      <c r="R38" s="321"/>
      <c r="S38" s="321"/>
      <c r="T38" s="321"/>
      <c r="W38" s="321"/>
      <c r="X38" s="321"/>
      <c r="Y38" s="321"/>
    </row>
    <row r="39" spans="2:51" s="307" customFormat="1" ht="17.25" customHeight="1">
      <c r="B39" s="315"/>
      <c r="C39" s="322" t="s">
        <v>399</v>
      </c>
      <c r="D39" s="315"/>
      <c r="E39" s="313"/>
      <c r="F39" s="313"/>
      <c r="G39" s="321"/>
      <c r="H39" s="321"/>
      <c r="J39" s="321"/>
      <c r="K39" s="321"/>
      <c r="L39" s="321"/>
      <c r="M39" s="321"/>
      <c r="N39" s="321"/>
      <c r="O39" s="321"/>
      <c r="R39" s="321"/>
      <c r="S39" s="321"/>
      <c r="T39" s="321"/>
      <c r="W39" s="321"/>
      <c r="X39" s="321"/>
      <c r="Y39" s="321"/>
    </row>
    <row r="40" spans="2:51" s="307" customFormat="1" ht="17.25" customHeight="1">
      <c r="B40" s="313"/>
      <c r="C40" s="315" t="s">
        <v>398</v>
      </c>
      <c r="D40" s="313"/>
      <c r="E40" s="313"/>
      <c r="F40" s="322"/>
      <c r="G40" s="321"/>
      <c r="H40" s="321"/>
      <c r="J40" s="321"/>
      <c r="K40" s="321"/>
      <c r="L40" s="321"/>
      <c r="M40" s="321"/>
      <c r="N40" s="321"/>
      <c r="O40" s="321"/>
      <c r="R40" s="321"/>
      <c r="S40" s="321"/>
      <c r="T40" s="321"/>
      <c r="W40" s="321"/>
      <c r="X40" s="321"/>
      <c r="Y40" s="321"/>
    </row>
    <row r="41" spans="2:51" s="307" customFormat="1" ht="17.25" customHeight="1">
      <c r="B41" s="313"/>
      <c r="C41" s="315" t="s">
        <v>397</v>
      </c>
      <c r="D41" s="313"/>
      <c r="E41" s="313"/>
      <c r="F41" s="315"/>
      <c r="G41" s="321"/>
      <c r="H41" s="321"/>
      <c r="J41" s="321"/>
      <c r="K41" s="321"/>
      <c r="L41" s="321"/>
      <c r="M41" s="321"/>
      <c r="N41" s="321"/>
      <c r="O41" s="321"/>
      <c r="R41" s="321"/>
      <c r="S41" s="321"/>
      <c r="T41" s="321"/>
      <c r="W41" s="321"/>
      <c r="X41" s="321"/>
      <c r="Y41" s="321"/>
    </row>
    <row r="42" spans="2:51" s="307" customFormat="1" ht="17.25" customHeight="1">
      <c r="B42" s="315"/>
      <c r="C42" s="315"/>
      <c r="D42" s="315"/>
      <c r="E42" s="322"/>
      <c r="F42" s="321"/>
      <c r="G42" s="321"/>
      <c r="H42" s="321"/>
      <c r="J42" s="321"/>
      <c r="K42" s="321"/>
      <c r="L42" s="321"/>
      <c r="M42" s="321"/>
      <c r="N42" s="321"/>
      <c r="O42" s="321"/>
      <c r="R42" s="321"/>
      <c r="S42" s="321"/>
      <c r="T42" s="321"/>
      <c r="W42" s="321"/>
      <c r="X42" s="321"/>
      <c r="Y42" s="321"/>
    </row>
    <row r="43" spans="2:51" s="307" customFormat="1" ht="17.25" customHeight="1">
      <c r="B43" s="315" t="s">
        <v>396</v>
      </c>
      <c r="C43" s="315"/>
      <c r="D43" s="315"/>
    </row>
    <row r="44" spans="2:51" s="307" customFormat="1" ht="17.25" customHeight="1">
      <c r="B44" s="315" t="s">
        <v>395</v>
      </c>
      <c r="C44" s="315"/>
      <c r="D44" s="315"/>
      <c r="AH44" s="316"/>
      <c r="AI44" s="316"/>
      <c r="AJ44" s="316"/>
      <c r="AK44" s="316"/>
      <c r="AL44" s="316"/>
      <c r="AM44" s="316"/>
      <c r="AN44" s="316"/>
      <c r="AO44" s="316"/>
      <c r="AP44" s="316"/>
      <c r="AQ44" s="316"/>
      <c r="AR44" s="316"/>
      <c r="AS44" s="316"/>
    </row>
    <row r="45" spans="2:51" s="307" customFormat="1" ht="17.25" customHeight="1">
      <c r="B45" s="320" t="s">
        <v>394</v>
      </c>
      <c r="C45" s="313"/>
      <c r="D45" s="313"/>
      <c r="E45" s="319"/>
      <c r="F45" s="319"/>
      <c r="G45" s="319"/>
      <c r="H45" s="319"/>
      <c r="I45" s="319"/>
      <c r="J45" s="319"/>
      <c r="K45" s="319"/>
      <c r="L45" s="319"/>
      <c r="M45" s="319"/>
      <c r="N45" s="319"/>
      <c r="O45" s="318"/>
      <c r="P45" s="318"/>
      <c r="Q45" s="319"/>
      <c r="R45" s="318"/>
      <c r="S45" s="319"/>
      <c r="T45" s="319"/>
      <c r="U45" s="318"/>
      <c r="V45" s="316"/>
      <c r="W45" s="316"/>
      <c r="X45" s="316"/>
      <c r="Y45" s="319"/>
      <c r="Z45" s="319"/>
      <c r="AA45" s="319"/>
      <c r="AB45" s="319"/>
      <c r="AC45" s="316"/>
      <c r="AD45" s="319"/>
      <c r="AE45" s="318"/>
      <c r="AF45" s="318"/>
      <c r="AG45" s="318"/>
      <c r="AH45" s="318"/>
      <c r="AI45" s="317"/>
      <c r="AJ45" s="318"/>
      <c r="AK45" s="318"/>
      <c r="AL45" s="318"/>
      <c r="AM45" s="318"/>
      <c r="AN45" s="318"/>
      <c r="AO45" s="318"/>
      <c r="AP45" s="318"/>
      <c r="AQ45" s="318"/>
      <c r="AR45" s="318"/>
      <c r="AS45" s="318"/>
      <c r="AT45" s="318"/>
      <c r="AU45" s="318"/>
      <c r="AV45" s="318"/>
      <c r="AW45" s="318"/>
      <c r="AX45" s="318"/>
      <c r="AY45" s="317"/>
    </row>
    <row r="46" spans="2:51" s="307" customFormat="1" ht="17.25" customHeight="1">
      <c r="F46" s="316"/>
    </row>
    <row r="47" spans="2:51" s="307" customFormat="1" ht="17.25" customHeight="1">
      <c r="B47" s="315" t="s">
        <v>393</v>
      </c>
      <c r="C47" s="315"/>
    </row>
    <row r="48" spans="2:51" s="307" customFormat="1" ht="17.25" customHeight="1">
      <c r="B48" s="315"/>
      <c r="C48" s="315"/>
    </row>
    <row r="49" spans="2:54" s="307" customFormat="1" ht="17.25" customHeight="1">
      <c r="B49" s="315" t="s">
        <v>392</v>
      </c>
      <c r="C49" s="315"/>
    </row>
    <row r="50" spans="2:54" s="307" customFormat="1" ht="17.25" customHeight="1">
      <c r="B50" s="315" t="s">
        <v>391</v>
      </c>
      <c r="C50" s="315"/>
    </row>
    <row r="51" spans="2:54" s="307" customFormat="1" ht="17.25" customHeight="1">
      <c r="B51" s="315"/>
      <c r="C51" s="315"/>
    </row>
    <row r="52" spans="2:54" s="307" customFormat="1" ht="17.25" customHeight="1">
      <c r="B52" s="315" t="s">
        <v>390</v>
      </c>
      <c r="C52" s="315"/>
    </row>
    <row r="53" spans="2:54" s="307" customFormat="1" ht="17.25" customHeight="1">
      <c r="B53" s="315" t="s">
        <v>389</v>
      </c>
      <c r="C53" s="315"/>
    </row>
    <row r="54" spans="2:54" s="307" customFormat="1" ht="17.25" customHeight="1">
      <c r="B54" s="315"/>
      <c r="C54" s="315"/>
    </row>
    <row r="55" spans="2:54" s="307" customFormat="1" ht="17.25" customHeight="1">
      <c r="B55" s="315" t="s">
        <v>388</v>
      </c>
      <c r="C55" s="315"/>
      <c r="D55" s="315"/>
    </row>
    <row r="56" spans="2:54" s="307" customFormat="1" ht="17.25" customHeight="1">
      <c r="B56" s="315"/>
      <c r="C56" s="315"/>
      <c r="D56" s="315"/>
    </row>
    <row r="57" spans="2:54" s="307" customFormat="1" ht="17.25" customHeight="1">
      <c r="B57" s="313" t="s">
        <v>387</v>
      </c>
      <c r="C57" s="313"/>
      <c r="D57" s="315"/>
    </row>
    <row r="58" spans="2:54" s="307" customFormat="1" ht="17.25" customHeight="1">
      <c r="B58" s="313" t="s">
        <v>386</v>
      </c>
      <c r="C58" s="313"/>
      <c r="D58" s="315"/>
    </row>
    <row r="59" spans="2:54" s="307" customFormat="1" ht="17.25" customHeight="1">
      <c r="B59" s="313" t="s">
        <v>385</v>
      </c>
    </row>
    <row r="60" spans="2:54" s="307" customFormat="1" ht="17.25" customHeight="1">
      <c r="B60" s="313"/>
    </row>
    <row r="61" spans="2:54" s="307" customFormat="1" ht="17.25" customHeight="1">
      <c r="B61" s="307" t="s">
        <v>384</v>
      </c>
      <c r="E61" s="308"/>
      <c r="F61" s="308"/>
      <c r="G61" s="308"/>
      <c r="H61" s="308"/>
      <c r="I61" s="308"/>
      <c r="J61" s="308"/>
      <c r="K61" s="308"/>
      <c r="L61" s="314"/>
      <c r="M61" s="313" t="s">
        <v>383</v>
      </c>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8"/>
    </row>
    <row r="62" spans="2:54" s="307" customFormat="1" ht="17.25" customHeight="1">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8"/>
      <c r="AQ62" s="308"/>
      <c r="AR62" s="308"/>
      <c r="AS62" s="308"/>
      <c r="AT62" s="308"/>
      <c r="AU62" s="308"/>
      <c r="AV62" s="308"/>
      <c r="AW62" s="308"/>
      <c r="AX62" s="308"/>
    </row>
    <row r="63" spans="2:54" s="307" customFormat="1" ht="17.25" customHeight="1">
      <c r="B63" s="307" t="s">
        <v>382</v>
      </c>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08"/>
      <c r="AP63" s="308"/>
      <c r="AQ63" s="308"/>
      <c r="AR63" s="308"/>
      <c r="AS63" s="308"/>
      <c r="AT63" s="308"/>
      <c r="AU63" s="308"/>
      <c r="AV63" s="308"/>
      <c r="AW63" s="308"/>
      <c r="AX63" s="308"/>
    </row>
    <row r="64" spans="2:54" s="307" customFormat="1" ht="17.25" customHeight="1">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c r="AV64" s="308"/>
      <c r="AW64" s="308"/>
      <c r="AX64" s="308"/>
      <c r="AY64" s="308"/>
      <c r="AZ64" s="308"/>
      <c r="BA64" s="308"/>
      <c r="BB64" s="308"/>
    </row>
    <row r="65" spans="2:71" s="307" customFormat="1" ht="17.25" customHeight="1">
      <c r="B65" s="307" t="s">
        <v>381</v>
      </c>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308"/>
      <c r="AQ65" s="308"/>
      <c r="AR65" s="308"/>
      <c r="AS65" s="308"/>
      <c r="AT65" s="308"/>
      <c r="AU65" s="308"/>
      <c r="AV65" s="308"/>
      <c r="AW65" s="308"/>
      <c r="AX65" s="308"/>
      <c r="AY65" s="308"/>
      <c r="AZ65" s="308"/>
      <c r="BA65" s="308"/>
      <c r="BB65" s="308"/>
    </row>
    <row r="66" spans="2:71" s="307" customFormat="1" ht="17.25" customHeight="1">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08"/>
      <c r="AT66" s="308"/>
      <c r="AU66" s="308"/>
      <c r="AV66" s="308"/>
      <c r="AW66" s="308"/>
      <c r="AX66" s="308"/>
      <c r="AY66" s="308"/>
      <c r="AZ66" s="308"/>
      <c r="BA66" s="308"/>
      <c r="BB66" s="308"/>
    </row>
    <row r="67" spans="2:71" s="307" customFormat="1" ht="17.25" customHeight="1">
      <c r="B67" s="307" t="s">
        <v>380</v>
      </c>
      <c r="BL67" s="311"/>
      <c r="BM67" s="312"/>
      <c r="BN67" s="311"/>
      <c r="BO67" s="311"/>
      <c r="BP67" s="311"/>
      <c r="BQ67" s="310"/>
      <c r="BR67" s="309"/>
      <c r="BS67" s="309"/>
    </row>
    <row r="68" spans="2:71" s="307" customFormat="1" ht="17.25" customHeight="1">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308"/>
      <c r="AL68" s="308"/>
      <c r="AM68" s="308"/>
      <c r="AN68" s="308"/>
      <c r="AO68" s="308"/>
      <c r="AP68" s="308"/>
      <c r="AQ68" s="308"/>
      <c r="AR68" s="308"/>
      <c r="AS68" s="308"/>
      <c r="AT68" s="308"/>
      <c r="AU68" s="308"/>
      <c r="AV68" s="308"/>
      <c r="AW68" s="308"/>
      <c r="AX68" s="308"/>
    </row>
    <row r="69" spans="2:71" ht="17.25" customHeight="1">
      <c r="B69" s="307" t="s">
        <v>379</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5"/>
  <pageMargins left="0.70866141732283472" right="0.70866141732283472" top="0.74803149606299213" bottom="0.35433070866141736" header="0.31496062992125984" footer="0.31496062992125984"/>
  <pageSetup paperSize="9" scale="46"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4"/>
  <sheetViews>
    <sheetView workbookViewId="0"/>
  </sheetViews>
  <sheetFormatPr defaultColWidth="9" defaultRowHeight="18.75"/>
  <cols>
    <col min="1" max="1" width="1.875" style="331" customWidth="1"/>
    <col min="2" max="2" width="11.5" style="331" customWidth="1"/>
    <col min="3" max="12" width="40.625" style="331" customWidth="1"/>
    <col min="13" max="16384" width="9" style="331"/>
  </cols>
  <sheetData>
    <row r="1" spans="2:12">
      <c r="B1" s="344" t="s">
        <v>466</v>
      </c>
      <c r="C1" s="344"/>
      <c r="D1" s="344"/>
    </row>
    <row r="2" spans="2:12">
      <c r="B2" s="344"/>
      <c r="C2" s="344"/>
      <c r="D2" s="344"/>
    </row>
    <row r="3" spans="2:12">
      <c r="B3" s="347" t="s">
        <v>290</v>
      </c>
      <c r="C3" s="347" t="s">
        <v>465</v>
      </c>
      <c r="D3" s="344"/>
    </row>
    <row r="4" spans="2:12">
      <c r="B4" s="346">
        <v>1</v>
      </c>
      <c r="C4" s="345" t="s">
        <v>314</v>
      </c>
      <c r="D4" s="344"/>
    </row>
    <row r="5" spans="2:12">
      <c r="B5" s="346">
        <v>2</v>
      </c>
      <c r="C5" s="345" t="s">
        <v>464</v>
      </c>
    </row>
    <row r="6" spans="2:12">
      <c r="B6" s="346">
        <v>3</v>
      </c>
      <c r="C6" s="345" t="s">
        <v>463</v>
      </c>
      <c r="D6" s="344"/>
    </row>
    <row r="7" spans="2:12">
      <c r="B7" s="346">
        <v>4</v>
      </c>
      <c r="C7" s="345" t="s">
        <v>462</v>
      </c>
      <c r="D7" s="344"/>
    </row>
    <row r="8" spans="2:12">
      <c r="B8" s="346">
        <v>5</v>
      </c>
      <c r="C8" s="345" t="s">
        <v>461</v>
      </c>
      <c r="D8" s="344"/>
    </row>
    <row r="9" spans="2:12">
      <c r="B9" s="346">
        <v>6</v>
      </c>
      <c r="C9" s="345" t="s">
        <v>460</v>
      </c>
      <c r="D9" s="344"/>
    </row>
    <row r="10" spans="2:12">
      <c r="B10" s="346">
        <v>7</v>
      </c>
      <c r="C10" s="345" t="s">
        <v>450</v>
      </c>
      <c r="D10" s="344"/>
    </row>
    <row r="12" spans="2:12">
      <c r="B12" s="344" t="s">
        <v>459</v>
      </c>
    </row>
    <row r="13" spans="2:12" ht="19.5" thickBot="1"/>
    <row r="14" spans="2:12" ht="19.5" thickBot="1">
      <c r="B14" s="343" t="s">
        <v>417</v>
      </c>
      <c r="C14" s="342" t="s">
        <v>416</v>
      </c>
      <c r="D14" s="341" t="s">
        <v>415</v>
      </c>
      <c r="E14" s="341" t="s">
        <v>413</v>
      </c>
      <c r="F14" s="341" t="s">
        <v>412</v>
      </c>
      <c r="G14" s="341" t="s">
        <v>450</v>
      </c>
      <c r="H14" s="341" t="s">
        <v>450</v>
      </c>
      <c r="I14" s="341" t="s">
        <v>450</v>
      </c>
      <c r="J14" s="341" t="s">
        <v>450</v>
      </c>
      <c r="K14" s="341" t="s">
        <v>450</v>
      </c>
      <c r="L14" s="340" t="s">
        <v>450</v>
      </c>
    </row>
    <row r="15" spans="2:12">
      <c r="B15" s="935" t="s">
        <v>458</v>
      </c>
      <c r="C15" s="339" t="s">
        <v>457</v>
      </c>
      <c r="D15" s="338" t="s">
        <v>456</v>
      </c>
      <c r="E15" s="338" t="s">
        <v>413</v>
      </c>
      <c r="F15" s="338" t="s">
        <v>455</v>
      </c>
      <c r="G15" s="336" t="s">
        <v>450</v>
      </c>
      <c r="H15" s="336" t="s">
        <v>450</v>
      </c>
      <c r="I15" s="336" t="s">
        <v>450</v>
      </c>
      <c r="J15" s="336" t="s">
        <v>450</v>
      </c>
      <c r="K15" s="336" t="s">
        <v>450</v>
      </c>
      <c r="L15" s="335" t="s">
        <v>450</v>
      </c>
    </row>
    <row r="16" spans="2:12">
      <c r="B16" s="936"/>
      <c r="C16" s="337" t="s">
        <v>454</v>
      </c>
      <c r="D16" s="336" t="s">
        <v>453</v>
      </c>
      <c r="E16" s="336" t="s">
        <v>452</v>
      </c>
      <c r="F16" s="336" t="s">
        <v>450</v>
      </c>
      <c r="G16" s="336" t="s">
        <v>450</v>
      </c>
      <c r="H16" s="336" t="s">
        <v>450</v>
      </c>
      <c r="I16" s="336" t="s">
        <v>450</v>
      </c>
      <c r="J16" s="336" t="s">
        <v>450</v>
      </c>
      <c r="K16" s="336" t="s">
        <v>450</v>
      </c>
      <c r="L16" s="335" t="s">
        <v>450</v>
      </c>
    </row>
    <row r="17" spans="2:12">
      <c r="B17" s="936"/>
      <c r="C17" s="337" t="s">
        <v>450</v>
      </c>
      <c r="D17" s="336" t="s">
        <v>451</v>
      </c>
      <c r="E17" s="336"/>
      <c r="F17" s="336" t="s">
        <v>450</v>
      </c>
      <c r="G17" s="336" t="s">
        <v>450</v>
      </c>
      <c r="H17" s="336" t="s">
        <v>450</v>
      </c>
      <c r="I17" s="336" t="s">
        <v>450</v>
      </c>
      <c r="J17" s="336" t="s">
        <v>450</v>
      </c>
      <c r="K17" s="336" t="s">
        <v>450</v>
      </c>
      <c r="L17" s="335" t="s">
        <v>450</v>
      </c>
    </row>
    <row r="18" spans="2:12">
      <c r="B18" s="936"/>
      <c r="C18" s="337" t="s">
        <v>450</v>
      </c>
      <c r="D18" s="336" t="s">
        <v>450</v>
      </c>
      <c r="E18" s="336" t="s">
        <v>450</v>
      </c>
      <c r="F18" s="336" t="s">
        <v>450</v>
      </c>
      <c r="G18" s="336" t="s">
        <v>450</v>
      </c>
      <c r="H18" s="336" t="s">
        <v>450</v>
      </c>
      <c r="I18" s="336" t="s">
        <v>450</v>
      </c>
      <c r="J18" s="336" t="s">
        <v>450</v>
      </c>
      <c r="K18" s="336" t="s">
        <v>450</v>
      </c>
      <c r="L18" s="335" t="s">
        <v>450</v>
      </c>
    </row>
    <row r="19" spans="2:12">
      <c r="B19" s="936"/>
      <c r="C19" s="337" t="s">
        <v>450</v>
      </c>
      <c r="D19" s="336" t="s">
        <v>450</v>
      </c>
      <c r="E19" s="336" t="s">
        <v>450</v>
      </c>
      <c r="F19" s="336" t="s">
        <v>450</v>
      </c>
      <c r="G19" s="336" t="s">
        <v>450</v>
      </c>
      <c r="H19" s="336" t="s">
        <v>450</v>
      </c>
      <c r="I19" s="336" t="s">
        <v>450</v>
      </c>
      <c r="J19" s="336" t="s">
        <v>450</v>
      </c>
      <c r="K19" s="336" t="s">
        <v>450</v>
      </c>
      <c r="L19" s="335" t="s">
        <v>450</v>
      </c>
    </row>
    <row r="20" spans="2:12">
      <c r="B20" s="936"/>
      <c r="C20" s="337" t="s">
        <v>450</v>
      </c>
      <c r="D20" s="336" t="s">
        <v>450</v>
      </c>
      <c r="E20" s="336" t="s">
        <v>450</v>
      </c>
      <c r="F20" s="336" t="s">
        <v>450</v>
      </c>
      <c r="G20" s="336" t="s">
        <v>450</v>
      </c>
      <c r="H20" s="336" t="s">
        <v>450</v>
      </c>
      <c r="I20" s="336" t="s">
        <v>450</v>
      </c>
      <c r="J20" s="336" t="s">
        <v>450</v>
      </c>
      <c r="K20" s="336" t="s">
        <v>450</v>
      </c>
      <c r="L20" s="335" t="s">
        <v>450</v>
      </c>
    </row>
    <row r="21" spans="2:12">
      <c r="B21" s="936"/>
      <c r="C21" s="337" t="s">
        <v>450</v>
      </c>
      <c r="D21" s="336" t="s">
        <v>450</v>
      </c>
      <c r="E21" s="336" t="s">
        <v>450</v>
      </c>
      <c r="F21" s="336" t="s">
        <v>450</v>
      </c>
      <c r="G21" s="336" t="s">
        <v>450</v>
      </c>
      <c r="H21" s="336" t="s">
        <v>450</v>
      </c>
      <c r="I21" s="336" t="s">
        <v>450</v>
      </c>
      <c r="J21" s="336" t="s">
        <v>450</v>
      </c>
      <c r="K21" s="336" t="s">
        <v>450</v>
      </c>
      <c r="L21" s="335" t="s">
        <v>450</v>
      </c>
    </row>
    <row r="22" spans="2:12">
      <c r="B22" s="936"/>
      <c r="C22" s="337" t="s">
        <v>450</v>
      </c>
      <c r="D22" s="336" t="s">
        <v>450</v>
      </c>
      <c r="E22" s="336" t="s">
        <v>450</v>
      </c>
      <c r="F22" s="336" t="s">
        <v>450</v>
      </c>
      <c r="G22" s="336" t="s">
        <v>450</v>
      </c>
      <c r="H22" s="336" t="s">
        <v>450</v>
      </c>
      <c r="I22" s="336" t="s">
        <v>450</v>
      </c>
      <c r="J22" s="336" t="s">
        <v>450</v>
      </c>
      <c r="K22" s="336" t="s">
        <v>450</v>
      </c>
      <c r="L22" s="335" t="s">
        <v>450</v>
      </c>
    </row>
    <row r="23" spans="2:12" ht="19.5" thickBot="1">
      <c r="B23" s="937"/>
      <c r="C23" s="334" t="s">
        <v>450</v>
      </c>
      <c r="D23" s="333" t="s">
        <v>450</v>
      </c>
      <c r="E23" s="333" t="s">
        <v>450</v>
      </c>
      <c r="F23" s="333" t="s">
        <v>450</v>
      </c>
      <c r="G23" s="333" t="s">
        <v>450</v>
      </c>
      <c r="H23" s="333" t="s">
        <v>450</v>
      </c>
      <c r="I23" s="333" t="s">
        <v>450</v>
      </c>
      <c r="J23" s="333" t="s">
        <v>450</v>
      </c>
      <c r="K23" s="333" t="s">
        <v>450</v>
      </c>
      <c r="L23" s="332" t="s">
        <v>450</v>
      </c>
    </row>
    <row r="25" spans="2:12">
      <c r="C25" s="331" t="s">
        <v>449</v>
      </c>
    </row>
    <row r="26" spans="2:12">
      <c r="C26" s="331" t="s">
        <v>448</v>
      </c>
    </row>
    <row r="28" spans="2:12">
      <c r="C28" s="331" t="s">
        <v>447</v>
      </c>
    </row>
    <row r="29" spans="2:12">
      <c r="C29" s="331" t="s">
        <v>446</v>
      </c>
    </row>
    <row r="30" spans="2:12">
      <c r="C30" s="331" t="s">
        <v>445</v>
      </c>
    </row>
    <row r="31" spans="2:12">
      <c r="C31" s="331" t="s">
        <v>444</v>
      </c>
    </row>
    <row r="32" spans="2:12">
      <c r="C32" s="331" t="s">
        <v>443</v>
      </c>
    </row>
    <row r="33" spans="3:3">
      <c r="C33" s="331" t="s">
        <v>442</v>
      </c>
    </row>
    <row r="34" spans="3:3">
      <c r="C34" s="331" t="s">
        <v>441</v>
      </c>
    </row>
    <row r="36" spans="3:3">
      <c r="C36" s="331" t="s">
        <v>440</v>
      </c>
    </row>
    <row r="37" spans="3:3">
      <c r="C37" s="331" t="s">
        <v>439</v>
      </c>
    </row>
    <row r="39" spans="3:3">
      <c r="C39" s="331" t="s">
        <v>438</v>
      </c>
    </row>
    <row r="40" spans="3:3">
      <c r="C40" s="331" t="s">
        <v>437</v>
      </c>
    </row>
    <row r="41" spans="3:3">
      <c r="C41" s="331" t="s">
        <v>436</v>
      </c>
    </row>
    <row r="42" spans="3:3">
      <c r="C42" s="331" t="s">
        <v>435</v>
      </c>
    </row>
    <row r="43" spans="3:3">
      <c r="C43" s="331" t="s">
        <v>434</v>
      </c>
    </row>
    <row r="44" spans="3:3">
      <c r="C44" s="331" t="s">
        <v>433</v>
      </c>
    </row>
  </sheetData>
  <mergeCells count="1">
    <mergeCell ref="B15:B23"/>
  </mergeCells>
  <phoneticPr fontId="5"/>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24</vt:i4>
      </vt:variant>
    </vt:vector>
  </HeadingPairs>
  <TitlesOfParts>
    <vt:vector size="43" baseType="lpstr">
      <vt:lpstr>別紙様式第二号（一）</vt:lpstr>
      <vt:lpstr>裏面（別紙様式第二号（一））</vt:lpstr>
      <vt:lpstr>付表第二号（六）</vt:lpstr>
      <vt:lpstr>（参考）付表第二号（六）</vt:lpstr>
      <vt:lpstr>チェックリスト</vt:lpstr>
      <vt:lpstr>小多機（1枚用）</vt:lpstr>
      <vt:lpstr>シフト記号表（勤務時間帯）</vt:lpstr>
      <vt:lpstr>記入方法</vt:lpstr>
      <vt:lpstr>プルダウン・リスト</vt:lpstr>
      <vt:lpstr>標準様式２</vt:lpstr>
      <vt:lpstr>標準様式3</vt:lpstr>
      <vt:lpstr>標準様式４</vt:lpstr>
      <vt:lpstr>標準様式５</vt:lpstr>
      <vt:lpstr>標準様式６</vt:lpstr>
      <vt:lpstr>別紙① </vt:lpstr>
      <vt:lpstr>別紙②</vt:lpstr>
      <vt:lpstr>別紙③</vt:lpstr>
      <vt:lpstr>別紙④</vt:lpstr>
      <vt:lpstr>標準様式７</vt:lpstr>
      <vt:lpstr>'シフト記号表（勤務時間帯）'!【記載例】シフト記号</vt:lpstr>
      <vt:lpstr>'（参考）付表第二号（六）'!Print_Area</vt:lpstr>
      <vt:lpstr>'シフト記号表（勤務時間帯）'!Print_Area</vt:lpstr>
      <vt:lpstr>チェックリスト!Print_Area</vt:lpstr>
      <vt:lpstr>記入方法!Print_Area</vt:lpstr>
      <vt:lpstr>'小多機（1枚用）'!Print_Area</vt:lpstr>
      <vt:lpstr>標準様式２!Print_Area</vt:lpstr>
      <vt:lpstr>標準様式５!Print_Area</vt:lpstr>
      <vt:lpstr>標準様式６!Print_Area</vt:lpstr>
      <vt:lpstr>標準様式７!Print_Area</vt:lpstr>
      <vt:lpstr>'付表第二号（六）'!Print_Area</vt:lpstr>
      <vt:lpstr>'別紙① '!Print_Area</vt:lpstr>
      <vt:lpstr>別紙②!Print_Area</vt:lpstr>
      <vt:lpstr>別紙③!Print_Area</vt:lpstr>
      <vt:lpstr>別紙④!Print_Area</vt:lpstr>
      <vt:lpstr>'別紙様式第二号（一）'!Print_Area</vt:lpstr>
      <vt:lpstr>'裏面（別紙様式第二号（一））'!Print_Area</vt:lpstr>
      <vt:lpstr>'小多機（1枚用）'!Print_Titles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2024-03-28T12:17:20Z</dcterms:modified>
</cp:coreProperties>
</file>